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45" windowWidth="14235" windowHeight="10620"/>
  </bookViews>
  <sheets>
    <sheet name="course assesment" sheetId="5" r:id="rId1"/>
    <sheet name="Sheet1" sheetId="6" state="hidden" r:id="rId2"/>
    <sheet name="Evaluation worksheet" sheetId="2" r:id="rId3"/>
    <sheet name="program outcomes" sheetId="3" r:id="rId4"/>
    <sheet name="questions" sheetId="4" r:id="rId5"/>
    <sheet name="Sheet2" sheetId="7" r:id="rId6"/>
  </sheets>
  <definedNames>
    <definedName name="_xlnm._FilterDatabase" localSheetId="2" hidden="1">'Evaluation worksheet'!$10:$74</definedName>
    <definedName name="_xlnm.Print_Area" localSheetId="2">'Evaluation worksheet'!$C$80:$P$113</definedName>
  </definedNames>
  <calcPr calcId="124519"/>
</workbook>
</file>

<file path=xl/calcChain.xml><?xml version="1.0" encoding="utf-8"?>
<calcChain xmlns="http://schemas.openxmlformats.org/spreadsheetml/2006/main">
  <c r="D5" i="7"/>
  <c r="D3"/>
  <c r="D9"/>
  <c r="D23"/>
  <c r="D18"/>
  <c r="D13"/>
  <c r="D71" i="5"/>
  <c r="D66"/>
  <c r="D61"/>
  <c r="D57"/>
  <c r="L85" i="2" l="1"/>
  <c r="M85"/>
  <c r="N85"/>
  <c r="O85"/>
  <c r="W83"/>
  <c r="V83"/>
  <c r="U83"/>
  <c r="T83"/>
  <c r="S83"/>
  <c r="R83"/>
  <c r="Q83"/>
  <c r="P83"/>
  <c r="O83"/>
  <c r="N83"/>
  <c r="M83"/>
  <c r="L83"/>
  <c r="M70"/>
  <c r="E23" l="1"/>
  <c r="S12" l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11"/>
  <c r="W13" l="1"/>
  <c r="U12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50"/>
  <c r="U51"/>
  <c r="U52"/>
  <c r="U53"/>
  <c r="U54"/>
  <c r="U55"/>
  <c r="U56"/>
  <c r="U57"/>
  <c r="U58"/>
  <c r="U60"/>
  <c r="U61"/>
  <c r="U62"/>
  <c r="U63"/>
  <c r="U64"/>
  <c r="U65"/>
  <c r="U66"/>
  <c r="U67"/>
  <c r="U68"/>
  <c r="U69"/>
  <c r="U70"/>
  <c r="U71"/>
  <c r="U72"/>
  <c r="U73"/>
  <c r="U74"/>
  <c r="U11"/>
  <c r="AQ48"/>
  <c r="AO48"/>
  <c r="AM48"/>
  <c r="AK48"/>
  <c r="AI48"/>
  <c r="AG48"/>
  <c r="AE48"/>
  <c r="AC48"/>
  <c r="AC53"/>
  <c r="AE53"/>
  <c r="AM30"/>
  <c r="AK31"/>
  <c r="AK32"/>
  <c r="AK33"/>
  <c r="AK34"/>
  <c r="AK35"/>
  <c r="AK36"/>
  <c r="AK37"/>
  <c r="AK38"/>
  <c r="AK39"/>
  <c r="AK40"/>
  <c r="AK41"/>
  <c r="AK42"/>
  <c r="AK43"/>
  <c r="AK44"/>
  <c r="AK45"/>
  <c r="AK46"/>
  <c r="AK50"/>
  <c r="AK53"/>
  <c r="AK54"/>
  <c r="AK55"/>
  <c r="AK56"/>
  <c r="AK57"/>
  <c r="AK60"/>
  <c r="AK61"/>
  <c r="AK62"/>
  <c r="AK63"/>
  <c r="AK64"/>
  <c r="AK65"/>
  <c r="AK66"/>
  <c r="AK67"/>
  <c r="AK68"/>
  <c r="AK69"/>
  <c r="AK70"/>
  <c r="AK71"/>
  <c r="AK73"/>
  <c r="AK74"/>
  <c r="AK30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50"/>
  <c r="AQ53"/>
  <c r="AQ54"/>
  <c r="AQ55"/>
  <c r="AQ56"/>
  <c r="AQ57"/>
  <c r="AQ60"/>
  <c r="AQ61"/>
  <c r="AQ62"/>
  <c r="AQ63"/>
  <c r="AQ64"/>
  <c r="AQ65"/>
  <c r="AQ66"/>
  <c r="AQ67"/>
  <c r="AQ68"/>
  <c r="AQ69"/>
  <c r="AQ70"/>
  <c r="AQ71"/>
  <c r="AQ73"/>
  <c r="AQ74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50"/>
  <c r="AO53"/>
  <c r="AO54"/>
  <c r="AO55"/>
  <c r="AO56"/>
  <c r="AO57"/>
  <c r="AO60"/>
  <c r="AO61"/>
  <c r="AO62"/>
  <c r="AO63"/>
  <c r="AO64"/>
  <c r="AO65"/>
  <c r="AO66"/>
  <c r="AO67"/>
  <c r="AO68"/>
  <c r="AO69"/>
  <c r="AO70"/>
  <c r="AO71"/>
  <c r="AO73"/>
  <c r="AO74"/>
  <c r="AM56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1"/>
  <c r="AM32"/>
  <c r="AM33"/>
  <c r="AM34"/>
  <c r="AM35"/>
  <c r="AM36"/>
  <c r="AM37"/>
  <c r="AM38"/>
  <c r="AM39"/>
  <c r="AM40"/>
  <c r="AM41"/>
  <c r="AM42"/>
  <c r="AM43"/>
  <c r="AM44"/>
  <c r="AM45"/>
  <c r="AM46"/>
  <c r="AM50"/>
  <c r="AM53"/>
  <c r="AM54"/>
  <c r="AM55"/>
  <c r="AM57"/>
  <c r="AM60"/>
  <c r="AM61"/>
  <c r="AM62"/>
  <c r="AM63"/>
  <c r="AM64"/>
  <c r="AM65"/>
  <c r="AM66"/>
  <c r="AM67"/>
  <c r="AM68"/>
  <c r="AM69"/>
  <c r="AM70"/>
  <c r="AM71"/>
  <c r="AM72"/>
  <c r="AM73"/>
  <c r="AM74"/>
  <c r="AG73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50"/>
  <c r="AG53"/>
  <c r="AG54"/>
  <c r="AG55"/>
  <c r="AG56"/>
  <c r="AG57"/>
  <c r="AG60"/>
  <c r="AG61"/>
  <c r="AG62"/>
  <c r="AG63"/>
  <c r="AG64"/>
  <c r="AG65"/>
  <c r="AG66"/>
  <c r="AG67"/>
  <c r="AG68"/>
  <c r="AG69"/>
  <c r="AG70"/>
  <c r="AG71"/>
  <c r="AE74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50"/>
  <c r="AE54"/>
  <c r="AE55"/>
  <c r="AE56"/>
  <c r="AE57"/>
  <c r="AE60"/>
  <c r="AE61"/>
  <c r="AE62"/>
  <c r="AE63"/>
  <c r="AE64"/>
  <c r="AE65"/>
  <c r="AE66"/>
  <c r="AE67"/>
  <c r="AE68"/>
  <c r="AE69"/>
  <c r="AE70"/>
  <c r="AE71"/>
  <c r="AE73"/>
  <c r="AQ11"/>
  <c r="AO11"/>
  <c r="AM11"/>
  <c r="AM76" s="1"/>
  <c r="AK11"/>
  <c r="AI11"/>
  <c r="AG11"/>
  <c r="AE11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50"/>
  <c r="AC54"/>
  <c r="AC55"/>
  <c r="AC56"/>
  <c r="AC57"/>
  <c r="AC60"/>
  <c r="AC61"/>
  <c r="AC62"/>
  <c r="AC63"/>
  <c r="AC64"/>
  <c r="AC65"/>
  <c r="AC66"/>
  <c r="AC67"/>
  <c r="AC68"/>
  <c r="AC69"/>
  <c r="AC70"/>
  <c r="AC71"/>
  <c r="AC73"/>
  <c r="AC74"/>
  <c r="AO76" l="1"/>
  <c r="AQ76"/>
  <c r="AK76"/>
  <c r="E74"/>
  <c r="G74"/>
  <c r="I74"/>
  <c r="K74"/>
  <c r="M74"/>
  <c r="O74"/>
  <c r="W74"/>
  <c r="Y74"/>
  <c r="AA74"/>
  <c r="AG74"/>
  <c r="AG76" s="1"/>
  <c r="AG77" s="1"/>
  <c r="AI74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50"/>
  <c r="AI53"/>
  <c r="AI54"/>
  <c r="AI55"/>
  <c r="AI56"/>
  <c r="AI57"/>
  <c r="AI60"/>
  <c r="AI61"/>
  <c r="AI62"/>
  <c r="AI63"/>
  <c r="AI64"/>
  <c r="AI65"/>
  <c r="AI66"/>
  <c r="AI67"/>
  <c r="AI68"/>
  <c r="AI69"/>
  <c r="AI70"/>
  <c r="AI71"/>
  <c r="AI73"/>
  <c r="AK77" l="1"/>
  <c r="AI76"/>
  <c r="AD77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50"/>
  <c r="AA51"/>
  <c r="AA52"/>
  <c r="AA53"/>
  <c r="AA54"/>
  <c r="AA55"/>
  <c r="AA56"/>
  <c r="AA57"/>
  <c r="AA58"/>
  <c r="AA60"/>
  <c r="AA61"/>
  <c r="AA62"/>
  <c r="AA63"/>
  <c r="AA64"/>
  <c r="AA65"/>
  <c r="AA66"/>
  <c r="AA67"/>
  <c r="AA68"/>
  <c r="AA69"/>
  <c r="AA70"/>
  <c r="AA71"/>
  <c r="AA72"/>
  <c r="AA73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50"/>
  <c r="Y51"/>
  <c r="Y52"/>
  <c r="Y53"/>
  <c r="Y54"/>
  <c r="Y55"/>
  <c r="Y56"/>
  <c r="Y57"/>
  <c r="Y58"/>
  <c r="Y60"/>
  <c r="Y61"/>
  <c r="Y62"/>
  <c r="Y63"/>
  <c r="Y64"/>
  <c r="Y65"/>
  <c r="Y66"/>
  <c r="Y67"/>
  <c r="Y68"/>
  <c r="Y69"/>
  <c r="Y71"/>
  <c r="Y72"/>
  <c r="Y73"/>
  <c r="W11"/>
  <c r="W12"/>
  <c r="W14"/>
  <c r="W15"/>
  <c r="W16"/>
  <c r="W17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50"/>
  <c r="W51"/>
  <c r="W52"/>
  <c r="W53"/>
  <c r="W54"/>
  <c r="W55"/>
  <c r="W56"/>
  <c r="W57"/>
  <c r="W58"/>
  <c r="W60"/>
  <c r="W61"/>
  <c r="W62"/>
  <c r="W63"/>
  <c r="W64"/>
  <c r="W65"/>
  <c r="W66"/>
  <c r="W67"/>
  <c r="W68"/>
  <c r="W69"/>
  <c r="W71"/>
  <c r="W72"/>
  <c r="W73"/>
  <c r="AC76" l="1"/>
  <c r="Y76"/>
  <c r="N84" s="1"/>
  <c r="AA76"/>
  <c r="O84" s="1"/>
  <c r="W76"/>
  <c r="M84" s="1"/>
  <c r="U76" l="1"/>
  <c r="L84" s="1"/>
  <c r="S76"/>
  <c r="Q76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5"/>
  <c r="M46"/>
  <c r="M47"/>
  <c r="M48"/>
  <c r="M49"/>
  <c r="M51"/>
  <c r="M52"/>
  <c r="M54"/>
  <c r="M55"/>
  <c r="M56"/>
  <c r="M57"/>
  <c r="M58"/>
  <c r="M59"/>
  <c r="M60"/>
  <c r="M61"/>
  <c r="M62"/>
  <c r="M63"/>
  <c r="M64"/>
  <c r="M65"/>
  <c r="M66"/>
  <c r="M67"/>
  <c r="M68"/>
  <c r="M69"/>
  <c r="M71"/>
  <c r="M72"/>
  <c r="M73"/>
  <c r="D8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6"/>
  <c r="G67"/>
  <c r="G68"/>
  <c r="G69"/>
  <c r="G70"/>
  <c r="G71"/>
  <c r="G72"/>
  <c r="G73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G76" l="1"/>
  <c r="I76"/>
  <c r="M76"/>
  <c r="K12" l="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K49"/>
  <c r="K51"/>
  <c r="K52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11"/>
  <c r="K83"/>
  <c r="K76" l="1"/>
  <c r="AE76"/>
  <c r="AE77" s="1"/>
  <c r="J83"/>
  <c r="O11" l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48"/>
  <c r="O49"/>
  <c r="O51"/>
  <c r="O52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E16"/>
  <c r="E17"/>
  <c r="E18"/>
  <c r="E19"/>
  <c r="E20"/>
  <c r="E21"/>
  <c r="E22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12"/>
  <c r="E13"/>
  <c r="E14"/>
  <c r="E15"/>
  <c r="O76" l="1"/>
  <c r="G77"/>
  <c r="G83"/>
  <c r="S77"/>
  <c r="H83"/>
  <c r="I83"/>
  <c r="K85" l="1"/>
  <c r="K84"/>
  <c r="E83"/>
  <c r="F83"/>
  <c r="X77" l="1"/>
  <c r="F77"/>
  <c r="H77"/>
  <c r="J77"/>
  <c r="L77"/>
  <c r="N77"/>
  <c r="P77"/>
  <c r="R77"/>
  <c r="V77"/>
  <c r="E11"/>
  <c r="E76" s="1"/>
  <c r="I84" l="1"/>
  <c r="G84"/>
  <c r="J84" l="1"/>
  <c r="Q77"/>
  <c r="J85" s="1"/>
  <c r="K77"/>
  <c r="G85" s="1"/>
  <c r="E77"/>
  <c r="D85" s="1"/>
  <c r="D84"/>
  <c r="E85"/>
  <c r="E84"/>
  <c r="O77"/>
  <c r="I85" s="1"/>
  <c r="F84"/>
  <c r="I77"/>
  <c r="F85" s="1"/>
  <c r="H84"/>
  <c r="M77"/>
  <c r="H85" s="1"/>
</calcChain>
</file>

<file path=xl/sharedStrings.xml><?xml version="1.0" encoding="utf-8"?>
<sst xmlns="http://schemas.openxmlformats.org/spreadsheetml/2006/main" count="638" uniqueCount="388">
  <si>
    <t>Average</t>
  </si>
  <si>
    <t>Student Name</t>
  </si>
  <si>
    <t>Students should be able to do the following tasks, described as "Course Outcomes"</t>
  </si>
  <si>
    <t>CO 1</t>
  </si>
  <si>
    <t>CO 2</t>
  </si>
  <si>
    <t>CO 3</t>
  </si>
  <si>
    <t>CO 4</t>
  </si>
  <si>
    <t>Outcome Average</t>
  </si>
  <si>
    <t>a</t>
  </si>
  <si>
    <t>c</t>
  </si>
  <si>
    <t>Program Outcomes</t>
  </si>
  <si>
    <t>k</t>
  </si>
  <si>
    <t>Target</t>
  </si>
  <si>
    <t>PO Achivement for the Course</t>
  </si>
  <si>
    <t>YES</t>
  </si>
  <si>
    <t>Q3 (2)</t>
  </si>
  <si>
    <t>Contribution of Course outcomes to Prgoram outcomes</t>
  </si>
  <si>
    <t>Contribution</t>
  </si>
  <si>
    <t>Program Outcome</t>
  </si>
  <si>
    <t>Course Assessment Work Sheet</t>
  </si>
  <si>
    <t>Subject code</t>
  </si>
  <si>
    <t>Subject Name</t>
  </si>
  <si>
    <t>Year &amp; Sem</t>
  </si>
  <si>
    <t>Ac Year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</si>
  <si>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</si>
  <si>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</si>
  <si>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</si>
  <si>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</si>
  <si>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</si>
  <si>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</si>
  <si>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</si>
  <si>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</si>
  <si>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</si>
  <si>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</si>
  <si>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</si>
  <si>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</si>
  <si>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</si>
  <si>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</si>
  <si>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</si>
  <si>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</si>
  <si>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</si>
  <si>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</si>
  <si>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</si>
  <si>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</si>
  <si>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</si>
  <si>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</si>
  <si>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</si>
  <si>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</si>
  <si>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</si>
  <si>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</si>
  <si>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</si>
  <si>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Column152</t>
  </si>
  <si>
    <t>Column153</t>
  </si>
  <si>
    <t>Assessment tools</t>
  </si>
  <si>
    <t>Sl. No</t>
  </si>
  <si>
    <t>%Perc</t>
  </si>
  <si>
    <t>Criteria for Assessment</t>
  </si>
  <si>
    <t xml:space="preserve">Minimum Level </t>
  </si>
  <si>
    <t xml:space="preserve">70% of students </t>
  </si>
  <si>
    <t>PO Attainment</t>
  </si>
  <si>
    <t>Evaluation worksheet for faculty</t>
  </si>
  <si>
    <t>Percentage of students who got atleat 60% of marks</t>
  </si>
  <si>
    <t>Name of Faculty</t>
  </si>
  <si>
    <t>% of attainment</t>
  </si>
  <si>
    <t xml:space="preserve"> </t>
  </si>
  <si>
    <t>Column811</t>
  </si>
  <si>
    <t>Column1410</t>
  </si>
  <si>
    <t>Column1411</t>
  </si>
  <si>
    <t>%PERC</t>
  </si>
  <si>
    <t>Q1 (2)</t>
  </si>
  <si>
    <t>Number of students who got atleat 60% of marks</t>
  </si>
  <si>
    <t>Number of Students Attempted</t>
  </si>
  <si>
    <t>No. of students who got atlest 60%</t>
  </si>
  <si>
    <t>% of students who got 60%</t>
  </si>
  <si>
    <t>No. of Students attempted</t>
  </si>
  <si>
    <t>Mapping CO</t>
  </si>
  <si>
    <t>CO2</t>
  </si>
  <si>
    <t>CO3</t>
  </si>
  <si>
    <t>CO4</t>
  </si>
  <si>
    <t>CO1</t>
  </si>
  <si>
    <t xml:space="preserve">an ability to apply knowledge of mathematics, science, and engineering, </t>
  </si>
  <si>
    <t>an ability to communicate effectively,</t>
  </si>
  <si>
    <t>COURSE OUTCOMES &amp; CORRESPONDING QUESTIONS</t>
  </si>
  <si>
    <t>MTEST</t>
  </si>
  <si>
    <t>d</t>
  </si>
  <si>
    <t>Reg. No</t>
  </si>
  <si>
    <t>EEE - Program Outcomes</t>
  </si>
  <si>
    <t>an ability to design a system, component, or process to meet desired needs and specifications.</t>
  </si>
  <si>
    <t>an ability to visualize and work on laboratory and multidisciplinary tasks.</t>
  </si>
  <si>
    <t>an ability to use modern engineering tools, software and equipments to analyze problems.</t>
  </si>
  <si>
    <t xml:space="preserve">an ability to understand the impact of engineering solutions in a global, economic, environmental, and societal context, </t>
  </si>
  <si>
    <t>an ability to develop confidence for self education and life long learning.</t>
  </si>
  <si>
    <t>an ability to understand professional and ethical responsibility.</t>
  </si>
  <si>
    <t>an ability to participate and suceed in competitive examinations like GATE, UPSC and TANCET.</t>
  </si>
  <si>
    <t>an ability to identify, formulate and solve electrical engineering problems.</t>
  </si>
  <si>
    <t>Percentage of students who got 60% or more marks</t>
  </si>
  <si>
    <t>e</t>
  </si>
  <si>
    <t xml:space="preserve">CO1: </t>
  </si>
  <si>
    <t xml:space="preserve">CO4: </t>
  </si>
  <si>
    <t>CO 5</t>
  </si>
  <si>
    <t xml:space="preserve">CO5: </t>
  </si>
  <si>
    <t>MT 14 Q a</t>
  </si>
  <si>
    <t>MT 13Q a</t>
  </si>
  <si>
    <t>MSAT Q 23</t>
  </si>
  <si>
    <t>MSAT Q 18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</si>
  <si>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</si>
  <si>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</si>
  <si>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</si>
  <si>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</si>
  <si>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</si>
  <si>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</si>
  <si>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</si>
  <si>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</si>
  <si>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</si>
  <si>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</si>
  <si>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</si>
  <si>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</si>
  <si>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</si>
  <si>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</si>
  <si>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</si>
  <si>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</si>
  <si>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</si>
  <si>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</si>
  <si>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</si>
  <si>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</si>
  <si>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</si>
  <si>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</si>
  <si>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</si>
  <si>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</si>
  <si>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</si>
  <si>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</si>
  <si>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</si>
  <si>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</si>
  <si>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</si>
  <si>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</si>
  <si>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</si>
  <si>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</si>
  <si>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</si>
  <si>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</si>
  <si>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</si>
  <si>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</si>
  <si>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</si>
  <si>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</si>
  <si>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</si>
  <si>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</si>
  <si>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</si>
  <si>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</si>
  <si>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</si>
  <si>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</si>
  <si>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</si>
  <si>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</si>
  <si>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</si>
  <si>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</si>
  <si>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</si>
  <si>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</si>
  <si>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</si>
  <si>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</si>
  <si>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</si>
  <si>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</si>
  <si>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</si>
  <si>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</si>
  <si>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</si>
  <si>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</si>
  <si>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</si>
  <si>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60.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</si>
  <si>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Q 5 (2)</t>
  </si>
  <si>
    <t>Q18 (2)</t>
  </si>
  <si>
    <t>Q23(2)</t>
  </si>
  <si>
    <t>MT</t>
  </si>
  <si>
    <t>A</t>
  </si>
  <si>
    <t>Q11 a (16)</t>
  </si>
  <si>
    <t>Q15 b (16)</t>
  </si>
  <si>
    <t>%perc</t>
  </si>
  <si>
    <t>WOHT 2 Q 1</t>
  </si>
  <si>
    <t>Q12 a (16)</t>
  </si>
  <si>
    <t>OUTCOME 1</t>
  </si>
  <si>
    <t>Assesment method</t>
  </si>
  <si>
    <t>OUTCOME 2</t>
  </si>
  <si>
    <t>OUTCOME 3</t>
  </si>
  <si>
    <t>OUTCOME 4</t>
  </si>
  <si>
    <t>OUTCOME 5</t>
  </si>
  <si>
    <t>Program outcome</t>
  </si>
  <si>
    <t>a,k</t>
  </si>
  <si>
    <t>Adul Bashith Maricar  E H</t>
  </si>
  <si>
    <t>Aravind Kumar</t>
  </si>
  <si>
    <t>Arjun  G</t>
  </si>
  <si>
    <t>Arul .S</t>
  </si>
  <si>
    <t>Dhinesh  K</t>
  </si>
  <si>
    <t>Dinesh  K</t>
  </si>
  <si>
    <t>Durga  N M</t>
  </si>
  <si>
    <t>Elamaran  E</t>
  </si>
  <si>
    <t>Elavarasan  M</t>
  </si>
  <si>
    <t>Ganesan  R</t>
  </si>
  <si>
    <t>Gobikrishnan  M</t>
  </si>
  <si>
    <t>Gowtham  B</t>
  </si>
  <si>
    <t>Gowtham  S</t>
  </si>
  <si>
    <t>Guhan  P</t>
  </si>
  <si>
    <t>Jayakumar  M</t>
  </si>
  <si>
    <t>Joysalomi  S</t>
  </si>
  <si>
    <t>Karthika  M</t>
  </si>
  <si>
    <t>Kaviyarasu  R</t>
  </si>
  <si>
    <t>Keerthana  N</t>
  </si>
  <si>
    <t>Keerthiga  R</t>
  </si>
  <si>
    <t>Manikanda BharathiRaja  C</t>
  </si>
  <si>
    <t>Manikandan  R N</t>
  </si>
  <si>
    <t>Manisha  V</t>
  </si>
  <si>
    <t>Mohamed Faizal  S</t>
  </si>
  <si>
    <t>Mohamed Jassim   A</t>
  </si>
  <si>
    <t>Mohamed Riswan   H</t>
  </si>
  <si>
    <t>Mohamed Yasar Arafath  J</t>
  </si>
  <si>
    <t>Muralidharan  M</t>
  </si>
  <si>
    <t>MuthuKrishnan  S</t>
  </si>
  <si>
    <t>Poornima  R</t>
  </si>
  <si>
    <t>Pradeeba  M</t>
  </si>
  <si>
    <t>Pradeep Joyclintan  S</t>
  </si>
  <si>
    <t>Pravinkumar  K</t>
  </si>
  <si>
    <t>Priyadharshini  T</t>
  </si>
  <si>
    <t>Pugazhenthi  N</t>
  </si>
  <si>
    <t>Rafiudeen  A</t>
  </si>
  <si>
    <t>Rajesh  N</t>
  </si>
  <si>
    <t>Ramanan  S</t>
  </si>
  <si>
    <t>Ramachandar  B</t>
  </si>
  <si>
    <t>Saranya  S</t>
  </si>
  <si>
    <t>SathyaNarayanan  J</t>
  </si>
  <si>
    <t>Selvakumar  R</t>
  </si>
  <si>
    <t>Suriya  S</t>
  </si>
  <si>
    <t>Swathika  R</t>
  </si>
  <si>
    <t>Veeramani  M</t>
  </si>
  <si>
    <t>Venkatesan  R</t>
  </si>
  <si>
    <t>Vijayalakshmi  K</t>
  </si>
  <si>
    <t>Vinoth  M</t>
  </si>
  <si>
    <t>Vivek  M</t>
  </si>
  <si>
    <t>William Donald  A</t>
  </si>
  <si>
    <t>Awliya Mohamed M</t>
  </si>
  <si>
    <t>Dinesh K</t>
  </si>
  <si>
    <t>Ganesan B</t>
  </si>
  <si>
    <t>Imrankhan S</t>
  </si>
  <si>
    <t>Kannan S</t>
  </si>
  <si>
    <t>Karthik M</t>
  </si>
  <si>
    <t>Manikandaprasad K</t>
  </si>
  <si>
    <t>Muhammed mansurul islam A</t>
  </si>
  <si>
    <t>Praveenkumar L</t>
  </si>
  <si>
    <t>Saransingh J</t>
  </si>
  <si>
    <t>Sheik abdullah M</t>
  </si>
  <si>
    <t>Srinivasan C</t>
  </si>
  <si>
    <t>Venkatesh D</t>
  </si>
  <si>
    <t>Vignesh K</t>
  </si>
  <si>
    <t>MT Q11a</t>
  </si>
  <si>
    <t>MSAT  Q6</t>
  </si>
  <si>
    <t>MSAT Q 25</t>
  </si>
  <si>
    <t>MT Q 4</t>
  </si>
  <si>
    <t>Q 10(2)</t>
  </si>
  <si>
    <t>Q 9(2)</t>
  </si>
  <si>
    <t xml:space="preserve"> Q 4(2)</t>
  </si>
  <si>
    <t xml:space="preserve"> Q11a(16)</t>
  </si>
  <si>
    <t>Q 13 a(16)</t>
  </si>
  <si>
    <t>Q 15 aii(8)</t>
  </si>
  <si>
    <t>Q15 ai(8)</t>
  </si>
  <si>
    <t xml:space="preserve"> Q 14  a(16)</t>
  </si>
  <si>
    <t>MT Q 9</t>
  </si>
  <si>
    <t>MT Q 10</t>
  </si>
  <si>
    <t>MT Q 15 ai</t>
  </si>
  <si>
    <t>MT 15 Q aii</t>
  </si>
  <si>
    <t>Q6(2)</t>
  </si>
  <si>
    <t>Q25(2)</t>
  </si>
  <si>
    <t>Q1(15)</t>
  </si>
  <si>
    <t>MT Q 13 a</t>
  </si>
  <si>
    <t>MT  Q 14  a</t>
  </si>
  <si>
    <t>MT Q15 ai</t>
  </si>
  <si>
    <t>MT Q 15 aii</t>
  </si>
  <si>
    <t>C02</t>
  </si>
  <si>
    <t>C03</t>
  </si>
  <si>
    <t>CO5</t>
  </si>
  <si>
    <t>a,h,k</t>
  </si>
  <si>
    <t>h,d,k</t>
  </si>
  <si>
    <t>h,d,f,k</t>
  </si>
  <si>
    <t>h,f,k</t>
  </si>
  <si>
    <t xml:space="preserve">CO3:  </t>
  </si>
  <si>
    <t xml:space="preserve">CO6: </t>
  </si>
  <si>
    <t>C04</t>
  </si>
  <si>
    <t>CO6</t>
  </si>
  <si>
    <t>CO 6</t>
  </si>
  <si>
    <t>OUTCOME 6</t>
  </si>
  <si>
    <t>power Electronics</t>
  </si>
  <si>
    <t>2014-15(odd)</t>
  </si>
  <si>
    <t>Mr.V.Mohan</t>
  </si>
  <si>
    <t>third  year &amp; 5th SEMESTER</t>
  </si>
  <si>
    <t>EE 2301</t>
  </si>
  <si>
    <t>EE2301</t>
  </si>
  <si>
    <t>POWER ELECTRONICS</t>
  </si>
  <si>
    <t>THIRD YEAR &amp; FIFTH SEM</t>
  </si>
  <si>
    <t>2014-2015(ODD SEM)</t>
  </si>
  <si>
    <t>MR.V.MOHAN</t>
  </si>
  <si>
    <t>Explain the fundamentals of power Electronics and its components.</t>
  </si>
  <si>
    <t>Analyze the basic performance of various types of phase controlled converters</t>
  </si>
  <si>
    <t>Analyze various dc-dc converters</t>
  </si>
  <si>
    <t>Analyze the  performance of various tyes of inverters</t>
  </si>
  <si>
    <t>Analyze  ac -ac converters</t>
  </si>
  <si>
    <t>OHT 1</t>
  </si>
  <si>
    <t>SAT 1</t>
  </si>
  <si>
    <t>CT 1</t>
  </si>
  <si>
    <t>OHT 1Q1</t>
  </si>
  <si>
    <t>CY1 Q15 b</t>
  </si>
  <si>
    <t xml:space="preserve">CY2 Q11 b </t>
  </si>
  <si>
    <t>CY 2 Q 14 a</t>
  </si>
  <si>
    <t xml:space="preserve">CY2   Q 12 a </t>
  </si>
  <si>
    <t>CY2 Q  5</t>
  </si>
  <si>
    <t>OHT 1 Q1</t>
  </si>
  <si>
    <t>WOHT 1 Q2</t>
  </si>
  <si>
    <t>what are the difference between SCR and TRIAC?</t>
  </si>
  <si>
    <t>List the applications of power electronics</t>
  </si>
  <si>
    <t xml:space="preserve">  </t>
  </si>
  <si>
    <t>CO2:</t>
  </si>
  <si>
    <t>Explain the operation of step up DC chopper and derive the expression for its output voltage</t>
  </si>
  <si>
    <t xml:space="preserve">CY 2   Q 14 a </t>
  </si>
  <si>
    <t>Write short notes on (i) class E chopper  (ii) SMPS</t>
  </si>
  <si>
    <t>MT 1 Q 11 a</t>
  </si>
  <si>
    <t>WSAT1 Q13</t>
  </si>
  <si>
    <t>what is meant by invertion mode?</t>
  </si>
  <si>
    <t>Explain about power factor control and basics of matrix converters</t>
  </si>
  <si>
    <t>CY 2  Q 15 b</t>
  </si>
  <si>
    <t>write short notes on matrix converter</t>
  </si>
  <si>
    <t>OHT 1 Q 10</t>
  </si>
  <si>
    <t>state the necessity of power factor control</t>
  </si>
  <si>
    <t>WOHT 1 Q 2</t>
  </si>
  <si>
    <t>SAT1 Q 6</t>
  </si>
  <si>
    <t>SAT 1Q 18</t>
  </si>
  <si>
    <t>SAT1 Q 23</t>
  </si>
  <si>
    <t>SAT 1Q 25</t>
  </si>
  <si>
    <r>
      <rPr>
        <b/>
        <sz val="10"/>
        <rFont val="Cambria"/>
        <family val="1"/>
      </rPr>
      <t>Explain the fundamentals of power Electronics and its components</t>
    </r>
    <r>
      <rPr>
        <b/>
        <sz val="12"/>
        <rFont val="Cambria"/>
        <family val="1"/>
      </rPr>
      <t>.</t>
    </r>
  </si>
  <si>
    <t>POWER ELECTRONICS III EEE V SEM</t>
  </si>
  <si>
    <t>an ability to design a electronic circuits and conduct experiments with electrical systems , analyze and interpret data.</t>
  </si>
  <si>
    <t>MSAT</t>
  </si>
  <si>
    <t>CT1</t>
  </si>
  <si>
    <t>Q2 (14)</t>
  </si>
  <si>
    <t>CT 1 Q1</t>
  </si>
  <si>
    <t>CT 2 Q  11 b</t>
  </si>
  <si>
    <t>CT1 Q 15 b</t>
  </si>
  <si>
    <t>OHT21Q 3</t>
  </si>
  <si>
    <t>OHT1 Q 5</t>
  </si>
  <si>
    <t>OHT 1 Q 12</t>
  </si>
  <si>
    <t>MSAT Q 4</t>
  </si>
  <si>
    <t>MSATQ 9</t>
  </si>
  <si>
    <t>MSAT Q 10</t>
  </si>
  <si>
    <t>MSAT  Q11a</t>
  </si>
  <si>
    <t>what is Power electronics?</t>
  </si>
  <si>
    <t>OHT 1 1 Q 2</t>
  </si>
  <si>
    <t>OHT1 Q 1</t>
  </si>
  <si>
    <t>CT 2 Q2</t>
  </si>
  <si>
    <t>What do you mean by 6 pulse converter?</t>
  </si>
  <si>
    <t>Give the functions of freewheeling diode in rectifier?</t>
  </si>
  <si>
    <t>MSAT Q8</t>
  </si>
  <si>
    <t xml:space="preserve">MSAT Q6 </t>
  </si>
  <si>
    <t>Define duty cycle of a chopper?</t>
  </si>
  <si>
    <t>MSAT Q  9</t>
  </si>
  <si>
    <t>What is Frequency modulation control in chopper?</t>
  </si>
  <si>
    <t>MSATQ 10</t>
  </si>
  <si>
    <t>What is current limit control?</t>
  </si>
  <si>
    <t>MSAT Q11</t>
  </si>
  <si>
    <t>List the applications of series inverter?</t>
  </si>
  <si>
    <t>MSATQ 15</t>
  </si>
  <si>
    <t>Differentiate CSI and VSI</t>
  </si>
  <si>
    <t>MSATQ16</t>
  </si>
  <si>
    <t>Write the methods of control in an AC voltage controller</t>
  </si>
  <si>
    <t>MSAT Q25</t>
  </si>
  <si>
    <t>Give any two important applications of AC controller</t>
  </si>
  <si>
    <t>MSAT Q 26</t>
  </si>
  <si>
    <t>po1</t>
  </si>
  <si>
    <t>po2</t>
  </si>
  <si>
    <t>po3</t>
  </si>
  <si>
    <t>po5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</si>
  <si>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</si>
  <si>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</si>
  <si>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</si>
  <si>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</si>
  <si>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</si>
  <si>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</si>
  <si>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</si>
  <si>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</si>
  <si>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</si>
  <si>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</si>
  <si>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</si>
  <si>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1,2,3,5</t>
  </si>
  <si>
    <t>1,2</t>
  </si>
  <si>
    <t>3,5,12</t>
  </si>
  <si>
    <t>1,2,12</t>
  </si>
  <si>
    <t>po11</t>
  </si>
  <si>
    <t>1,2,3,5,11</t>
  </si>
</sst>
</file>

<file path=xl/styles.xml><?xml version="1.0" encoding="utf-8"?>
<styleSheet xmlns="http://schemas.openxmlformats.org/spreadsheetml/2006/main"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4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3F3F76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rgb="FF3F3F76"/>
      <name val="Times New Roman"/>
      <family val="1"/>
    </font>
    <font>
      <b/>
      <sz val="14"/>
      <name val="Times New Roman"/>
      <family val="1"/>
    </font>
    <font>
      <b/>
      <sz val="12"/>
      <color theme="7" tint="0.7999816888943144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4" tint="-0.249977111117893"/>
      <name val="Arial"/>
      <family val="2"/>
    </font>
    <font>
      <sz val="12"/>
      <color theme="4" tint="-0.249977111117893"/>
      <name val="Times New Roman"/>
      <family val="1"/>
    </font>
    <font>
      <sz val="11"/>
      <name val="Calibri"/>
      <family val="2"/>
      <scheme val="minor"/>
    </font>
    <font>
      <sz val="12"/>
      <name val="Bodoni MT"/>
      <family val="1"/>
    </font>
    <font>
      <sz val="7"/>
      <name val="Times New Roman"/>
      <family val="1"/>
    </font>
    <font>
      <b/>
      <sz val="10"/>
      <color theme="4" tint="-0.249977111117893"/>
      <name val="Arial"/>
      <family val="2"/>
    </font>
    <font>
      <sz val="10"/>
      <name val="Calibri"/>
      <family val="2"/>
    </font>
    <font>
      <b/>
      <sz val="12"/>
      <name val="Cambria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14"/>
      <name val="Arial Black"/>
      <family val="2"/>
    </font>
    <font>
      <b/>
      <sz val="11"/>
      <name val="Cambria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Cambria"/>
      <family val="1"/>
    </font>
    <font>
      <b/>
      <sz val="8"/>
      <color indexed="62"/>
      <name val="Arial"/>
      <family val="2"/>
    </font>
    <font>
      <b/>
      <sz val="5"/>
      <color indexed="62"/>
      <name val="Arial"/>
      <family val="2"/>
    </font>
    <font>
      <b/>
      <sz val="10"/>
      <name val="Times New Roman"/>
      <family val="1"/>
    </font>
    <font>
      <b/>
      <sz val="10"/>
      <name val="Arial"/>
    </font>
    <font>
      <sz val="10"/>
      <color theme="1"/>
      <name val="Arial"/>
      <family val="2"/>
    </font>
    <font>
      <sz val="10"/>
      <color theme="1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FECA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BFFF9F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EC9B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1">
    <xf numFmtId="0" fontId="0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12" borderId="4" applyNumberFormat="0" applyAlignment="0" applyProtection="0"/>
  </cellStyleXfs>
  <cellXfs count="283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22" fillId="4" borderId="6" xfId="9" applyFill="1" applyAlignment="1">
      <alignment horizontal="left"/>
    </xf>
    <xf numFmtId="0" fontId="18" fillId="11" borderId="0" xfId="7" applyFont="1" applyAlignment="1">
      <alignment vertical="center"/>
    </xf>
    <xf numFmtId="0" fontId="11" fillId="3" borderId="0" xfId="0" applyFont="1" applyFill="1" applyAlignment="1">
      <alignment horizontal="left"/>
    </xf>
    <xf numFmtId="0" fontId="13" fillId="4" borderId="6" xfId="9" applyFont="1" applyFill="1" applyAlignment="1">
      <alignment horizontal="left"/>
    </xf>
    <xf numFmtId="0" fontId="9" fillId="0" borderId="0" xfId="9" applyFont="1" applyFill="1" applyBorder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6" fillId="12" borderId="0" xfId="1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13" borderId="4" xfId="2" applyFont="1" applyFill="1" applyBorder="1" applyAlignment="1">
      <alignment horizontal="center" vertical="center" wrapText="1"/>
    </xf>
    <xf numFmtId="0" fontId="28" fillId="14" borderId="4" xfId="3" applyFont="1" applyFill="1" applyBorder="1" applyAlignment="1">
      <alignment horizontal="center" vertical="center" wrapText="1"/>
    </xf>
    <xf numFmtId="0" fontId="28" fillId="15" borderId="4" xfId="4" applyFont="1" applyFill="1" applyBorder="1" applyAlignment="1">
      <alignment horizontal="center" vertical="center" wrapText="1"/>
    </xf>
    <xf numFmtId="0" fontId="29" fillId="12" borderId="4" xfId="10" applyFont="1" applyAlignment="1">
      <alignment horizontal="center" vertical="center"/>
    </xf>
    <xf numFmtId="0" fontId="8" fillId="16" borderId="0" xfId="0" applyFont="1" applyFill="1" applyAlignment="1">
      <alignment vertical="center"/>
    </xf>
    <xf numFmtId="0" fontId="31" fillId="16" borderId="0" xfId="0" applyFont="1" applyFill="1" applyAlignment="1">
      <alignment vertical="center"/>
    </xf>
    <xf numFmtId="0" fontId="32" fillId="5" borderId="0" xfId="1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8" fillId="14" borderId="4" xfId="2" applyFont="1" applyFill="1" applyBorder="1" applyAlignment="1">
      <alignment horizontal="center" vertical="center" wrapText="1"/>
    </xf>
    <xf numFmtId="0" fontId="40" fillId="17" borderId="0" xfId="0" applyFont="1" applyFill="1"/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8" fillId="11" borderId="7" xfId="7" applyFont="1" applyBorder="1" applyAlignment="1">
      <alignment vertical="center"/>
    </xf>
    <xf numFmtId="0" fontId="0" fillId="0" borderId="7" xfId="0" applyBorder="1"/>
    <xf numFmtId="0" fontId="17" fillId="3" borderId="7" xfId="0" applyFont="1" applyFill="1" applyBorder="1"/>
    <xf numFmtId="0" fontId="11" fillId="0" borderId="7" xfId="0" applyFont="1" applyBorder="1"/>
    <xf numFmtId="0" fontId="16" fillId="0" borderId="7" xfId="0" applyFont="1" applyBorder="1"/>
    <xf numFmtId="0" fontId="5" fillId="13" borderId="7" xfId="2" applyFont="1" applyFill="1" applyBorder="1" applyAlignment="1">
      <alignment horizontal="center" wrapText="1"/>
    </xf>
    <xf numFmtId="0" fontId="19" fillId="13" borderId="7" xfId="2" applyFill="1" applyBorder="1" applyAlignment="1">
      <alignment horizontal="center" wrapText="1"/>
    </xf>
    <xf numFmtId="0" fontId="6" fillId="13" borderId="7" xfId="2" applyFont="1" applyFill="1" applyBorder="1" applyAlignment="1">
      <alignment horizontal="center" wrapText="1"/>
    </xf>
    <xf numFmtId="0" fontId="5" fillId="14" borderId="7" xfId="3" applyFont="1" applyFill="1" applyBorder="1" applyAlignment="1">
      <alignment horizontal="center" wrapText="1"/>
    </xf>
    <xf numFmtId="0" fontId="19" fillId="14" borderId="7" xfId="3" applyFill="1" applyBorder="1" applyAlignment="1">
      <alignment horizontal="center" wrapText="1"/>
    </xf>
    <xf numFmtId="0" fontId="6" fillId="14" borderId="7" xfId="3" applyFont="1" applyFill="1" applyBorder="1" applyAlignment="1">
      <alignment horizontal="center" wrapText="1"/>
    </xf>
    <xf numFmtId="0" fontId="19" fillId="15" borderId="7" xfId="3" applyFill="1" applyBorder="1" applyAlignment="1">
      <alignment horizontal="center" wrapText="1"/>
    </xf>
    <xf numFmtId="0" fontId="19" fillId="15" borderId="7" xfId="4" applyFill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wrapText="1"/>
    </xf>
    <xf numFmtId="0" fontId="19" fillId="13" borderId="7" xfId="2" applyFill="1" applyBorder="1" applyAlignment="1">
      <alignment horizontal="center" vertical="center" wrapText="1"/>
    </xf>
    <xf numFmtId="0" fontId="19" fillId="14" borderId="7" xfId="3" applyFill="1" applyBorder="1" applyAlignment="1">
      <alignment horizontal="center" vertical="center" wrapText="1"/>
    </xf>
    <xf numFmtId="0" fontId="7" fillId="0" borderId="9" xfId="0" applyFont="1" applyBorder="1"/>
    <xf numFmtId="0" fontId="18" fillId="11" borderId="10" xfId="7" applyFont="1" applyBorder="1" applyAlignment="1">
      <alignment vertical="center"/>
    </xf>
    <xf numFmtId="0" fontId="18" fillId="11" borderId="10" xfId="7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4" fillId="14" borderId="7" xfId="3" applyFont="1" applyFill="1" applyBorder="1" applyAlignment="1">
      <alignment horizontal="center" wrapText="1"/>
    </xf>
    <xf numFmtId="0" fontId="43" fillId="3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0" fontId="14" fillId="20" borderId="0" xfId="0" applyFont="1" applyFill="1" applyAlignment="1">
      <alignment horizontal="left"/>
    </xf>
    <xf numFmtId="9" fontId="44" fillId="20" borderId="0" xfId="6" applyNumberFormat="1" applyFont="1" applyFill="1" applyAlignment="1">
      <alignment horizontal="left"/>
    </xf>
    <xf numFmtId="9" fontId="44" fillId="20" borderId="0" xfId="1" applyNumberFormat="1" applyFont="1" applyFill="1" applyAlignment="1">
      <alignment horizontal="left"/>
    </xf>
    <xf numFmtId="9" fontId="44" fillId="20" borderId="0" xfId="7" applyNumberFormat="1" applyFont="1" applyFill="1" applyAlignment="1">
      <alignment horizontal="left" vertical="center"/>
    </xf>
    <xf numFmtId="0" fontId="44" fillId="20" borderId="0" xfId="7" applyFont="1" applyFill="1" applyAlignment="1">
      <alignment horizontal="left" vertical="center"/>
    </xf>
    <xf numFmtId="0" fontId="18" fillId="11" borderId="1" xfId="7" applyFont="1" applyBorder="1" applyAlignment="1">
      <alignment horizontal="left"/>
    </xf>
    <xf numFmtId="0" fontId="18" fillId="11" borderId="1" xfId="7" applyFont="1" applyBorder="1" applyAlignment="1">
      <alignment horizontal="left" vertical="center"/>
    </xf>
    <xf numFmtId="0" fontId="0" fillId="0" borderId="0" xfId="0" applyAlignment="1">
      <alignment horizontal="left"/>
    </xf>
    <xf numFmtId="0" fontId="17" fillId="3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2" fillId="4" borderId="0" xfId="9" applyFill="1" applyBorder="1" applyAlignment="1">
      <alignment horizontal="left"/>
    </xf>
    <xf numFmtId="0" fontId="11" fillId="0" borderId="0" xfId="9" applyFont="1" applyFill="1" applyBorder="1" applyAlignment="1">
      <alignment horizontal="left"/>
    </xf>
    <xf numFmtId="0" fontId="15" fillId="0" borderId="0" xfId="9" applyFont="1" applyFill="1" applyBorder="1" applyAlignment="1">
      <alignment horizontal="left"/>
    </xf>
    <xf numFmtId="0" fontId="22" fillId="4" borderId="6" xfId="9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8" fillId="18" borderId="0" xfId="0" applyFont="1" applyFill="1" applyAlignment="1">
      <alignment horizontal="left"/>
    </xf>
    <xf numFmtId="0" fontId="38" fillId="19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8" fillId="0" borderId="8" xfId="0" applyFont="1" applyBorder="1" applyAlignment="1">
      <alignment horizontal="left"/>
    </xf>
    <xf numFmtId="0" fontId="43" fillId="3" borderId="8" xfId="0" applyFont="1" applyFill="1" applyBorder="1" applyAlignment="1">
      <alignment horizontal="left"/>
    </xf>
    <xf numFmtId="0" fontId="22" fillId="2" borderId="0" xfId="9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9" fontId="7" fillId="0" borderId="0" xfId="0" applyNumberFormat="1" applyFont="1" applyAlignment="1">
      <alignment horizontal="left"/>
    </xf>
    <xf numFmtId="9" fontId="33" fillId="0" borderId="0" xfId="0" applyNumberFormat="1" applyFont="1" applyAlignment="1">
      <alignment horizontal="left"/>
    </xf>
    <xf numFmtId="0" fontId="44" fillId="20" borderId="0" xfId="6" applyFont="1" applyFill="1" applyAlignment="1">
      <alignment horizontal="left"/>
    </xf>
    <xf numFmtId="9" fontId="14" fillId="20" borderId="0" xfId="0" applyNumberFormat="1" applyFont="1" applyFill="1" applyAlignment="1">
      <alignment horizontal="left"/>
    </xf>
    <xf numFmtId="0" fontId="44" fillId="20" borderId="0" xfId="1" applyFont="1" applyFill="1" applyAlignment="1">
      <alignment horizontal="left"/>
    </xf>
    <xf numFmtId="0" fontId="44" fillId="20" borderId="0" xfId="7" applyFont="1" applyFill="1" applyAlignment="1">
      <alignment horizontal="left" vertical="center" wrapText="1"/>
    </xf>
    <xf numFmtId="0" fontId="12" fillId="0" borderId="5" xfId="8" applyFont="1" applyAlignment="1">
      <alignment horizontal="left"/>
    </xf>
    <xf numFmtId="0" fontId="21" fillId="0" borderId="5" xfId="8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28" fillId="20" borderId="0" xfId="2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0" fillId="0" borderId="14" xfId="0" applyBorder="1"/>
    <xf numFmtId="0" fontId="0" fillId="20" borderId="7" xfId="0" applyFill="1" applyBorder="1"/>
    <xf numFmtId="0" fontId="19" fillId="20" borderId="7" xfId="4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/>
    </xf>
    <xf numFmtId="0" fontId="3" fillId="22" borderId="7" xfId="4" applyFont="1" applyFill="1" applyBorder="1" applyAlignment="1">
      <alignment horizontal="center" wrapText="1"/>
    </xf>
    <xf numFmtId="0" fontId="19" fillId="22" borderId="7" xfId="4" applyFill="1" applyBorder="1" applyAlignment="1">
      <alignment horizontal="center" wrapText="1"/>
    </xf>
    <xf numFmtId="0" fontId="5" fillId="22" borderId="7" xfId="4" applyFont="1" applyFill="1" applyBorder="1" applyAlignment="1">
      <alignment horizontal="center" wrapText="1"/>
    </xf>
    <xf numFmtId="0" fontId="5" fillId="22" borderId="7" xfId="5" applyFont="1" applyFill="1" applyBorder="1" applyAlignment="1">
      <alignment horizontal="center" wrapText="1"/>
    </xf>
    <xf numFmtId="0" fontId="19" fillId="22" borderId="7" xfId="5" applyFill="1" applyBorder="1" applyAlignment="1">
      <alignment horizontal="center" wrapText="1"/>
    </xf>
    <xf numFmtId="0" fontId="3" fillId="22" borderId="7" xfId="5" applyFont="1" applyFill="1" applyBorder="1" applyAlignment="1">
      <alignment horizontal="center" wrapText="1"/>
    </xf>
    <xf numFmtId="0" fontId="16" fillId="22" borderId="7" xfId="0" applyFont="1" applyFill="1" applyBorder="1"/>
    <xf numFmtId="0" fontId="14" fillId="22" borderId="7" xfId="0" applyFont="1" applyFill="1" applyBorder="1"/>
    <xf numFmtId="0" fontId="16" fillId="22" borderId="7" xfId="0" applyFont="1" applyFill="1" applyBorder="1" applyAlignment="1">
      <alignment vertical="center"/>
    </xf>
    <xf numFmtId="0" fontId="0" fillId="22" borderId="7" xfId="0" applyNumberFormat="1" applyFill="1" applyBorder="1" applyAlignment="1">
      <alignment vertical="center"/>
    </xf>
    <xf numFmtId="0" fontId="0" fillId="22" borderId="7" xfId="0" applyFill="1" applyBorder="1" applyAlignment="1">
      <alignment vertical="center"/>
    </xf>
    <xf numFmtId="0" fontId="36" fillId="22" borderId="7" xfId="0" applyFont="1" applyFill="1" applyBorder="1" applyAlignment="1">
      <alignment vertical="center"/>
    </xf>
    <xf numFmtId="0" fontId="19" fillId="24" borderId="7" xfId="3" applyFill="1" applyBorder="1" applyAlignment="1">
      <alignment horizontal="center" vertical="center" wrapText="1"/>
    </xf>
    <xf numFmtId="0" fontId="19" fillId="24" borderId="7" xfId="4" applyFill="1" applyBorder="1" applyAlignment="1">
      <alignment horizontal="center" vertical="center" wrapText="1"/>
    </xf>
    <xf numFmtId="0" fontId="0" fillId="24" borderId="7" xfId="0" applyFill="1" applyBorder="1" applyAlignment="1">
      <alignment horizontal="center" vertical="center"/>
    </xf>
    <xf numFmtId="0" fontId="40" fillId="23" borderId="7" xfId="4" applyFont="1" applyFill="1" applyBorder="1" applyAlignment="1">
      <alignment horizontal="center" vertical="center" wrapText="1"/>
    </xf>
    <xf numFmtId="0" fontId="40" fillId="23" borderId="7" xfId="5" applyFont="1" applyFill="1" applyBorder="1" applyAlignment="1">
      <alignment horizontal="center" vertical="center" wrapText="1"/>
    </xf>
    <xf numFmtId="0" fontId="28" fillId="25" borderId="15" xfId="5" applyFont="1" applyFill="1" applyBorder="1" applyAlignment="1">
      <alignment horizontal="center" vertical="center" wrapText="1"/>
    </xf>
    <xf numFmtId="0" fontId="28" fillId="25" borderId="4" xfId="5" applyFont="1" applyFill="1" applyBorder="1" applyAlignment="1">
      <alignment horizontal="center" vertical="center" wrapText="1"/>
    </xf>
    <xf numFmtId="0" fontId="9" fillId="21" borderId="7" xfId="0" applyFont="1" applyFill="1" applyBorder="1" applyAlignment="1">
      <alignment horizontal="left" vertical="center"/>
    </xf>
    <xf numFmtId="0" fontId="9" fillId="21" borderId="7" xfId="0" applyFont="1" applyFill="1" applyBorder="1" applyAlignment="1">
      <alignment horizontal="left"/>
    </xf>
    <xf numFmtId="0" fontId="27" fillId="21" borderId="7" xfId="0" applyFont="1" applyFill="1" applyBorder="1" applyAlignment="1">
      <alignment horizontal="center" wrapText="1"/>
    </xf>
    <xf numFmtId="0" fontId="9" fillId="21" borderId="7" xfId="0" applyFont="1" applyFill="1" applyBorder="1" applyAlignment="1">
      <alignment horizontal="center" wrapText="1"/>
    </xf>
    <xf numFmtId="0" fontId="27" fillId="21" borderId="7" xfId="0" applyFont="1" applyFill="1" applyBorder="1" applyAlignment="1">
      <alignment horizontal="center"/>
    </xf>
    <xf numFmtId="0" fontId="0" fillId="21" borderId="7" xfId="0" applyFill="1" applyBorder="1"/>
    <xf numFmtId="0" fontId="50" fillId="0" borderId="0" xfId="0" applyFont="1"/>
    <xf numFmtId="0" fontId="50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7" fillId="23" borderId="7" xfId="0" applyFont="1" applyFill="1" applyBorder="1" applyAlignment="1">
      <alignment vertical="center" wrapText="1"/>
    </xf>
    <xf numFmtId="0" fontId="34" fillId="23" borderId="7" xfId="0" applyFont="1" applyFill="1" applyBorder="1" applyAlignment="1">
      <alignment vertical="center" wrapText="1"/>
    </xf>
    <xf numFmtId="0" fontId="14" fillId="23" borderId="7" xfId="0" applyFont="1" applyFill="1" applyBorder="1" applyAlignment="1">
      <alignment vertical="center"/>
    </xf>
    <xf numFmtId="0" fontId="35" fillId="23" borderId="7" xfId="0" applyFont="1" applyFill="1" applyBorder="1" applyAlignment="1">
      <alignment vertical="center"/>
    </xf>
    <xf numFmtId="0" fontId="36" fillId="23" borderId="7" xfId="0" applyFont="1" applyFill="1" applyBorder="1" applyAlignment="1">
      <alignment vertical="center"/>
    </xf>
    <xf numFmtId="0" fontId="37" fillId="26" borderId="7" xfId="0" applyFont="1" applyFill="1" applyBorder="1" applyAlignment="1">
      <alignment vertical="center" wrapText="1"/>
    </xf>
    <xf numFmtId="0" fontId="16" fillId="26" borderId="7" xfId="0" applyFont="1" applyFill="1" applyBorder="1" applyAlignment="1">
      <alignment vertical="center"/>
    </xf>
    <xf numFmtId="0" fontId="34" fillId="26" borderId="7" xfId="0" applyFont="1" applyFill="1" applyBorder="1" applyAlignment="1">
      <alignment vertical="center" wrapText="1"/>
    </xf>
    <xf numFmtId="0" fontId="48" fillId="26" borderId="7" xfId="0" applyFont="1" applyFill="1" applyBorder="1" applyAlignment="1">
      <alignment vertical="center" wrapText="1"/>
    </xf>
    <xf numFmtId="0" fontId="46" fillId="26" borderId="7" xfId="0" applyFont="1" applyFill="1" applyBorder="1" applyAlignment="1">
      <alignment vertical="center"/>
    </xf>
    <xf numFmtId="0" fontId="47" fillId="26" borderId="7" xfId="0" applyFont="1" applyFill="1" applyBorder="1" applyAlignment="1">
      <alignment vertical="center" wrapText="1"/>
    </xf>
    <xf numFmtId="0" fontId="0" fillId="26" borderId="7" xfId="0" applyFill="1" applyBorder="1" applyAlignment="1">
      <alignment vertical="center"/>
    </xf>
    <xf numFmtId="0" fontId="14" fillId="26" borderId="7" xfId="0" applyFont="1" applyFill="1" applyBorder="1" applyAlignment="1">
      <alignment vertical="center"/>
    </xf>
    <xf numFmtId="0" fontId="35" fillId="26" borderId="7" xfId="0" applyFont="1" applyFill="1" applyBorder="1" applyAlignment="1">
      <alignment vertical="center"/>
    </xf>
    <xf numFmtId="0" fontId="36" fillId="26" borderId="7" xfId="0" applyFont="1" applyFill="1" applyBorder="1" applyAlignment="1">
      <alignment vertical="center"/>
    </xf>
    <xf numFmtId="0" fontId="48" fillId="26" borderId="3" xfId="0" applyFont="1" applyFill="1" applyBorder="1" applyAlignment="1">
      <alignment vertical="center"/>
    </xf>
    <xf numFmtId="0" fontId="48" fillId="26" borderId="7" xfId="0" applyFont="1" applyFill="1" applyBorder="1" applyAlignment="1">
      <alignment vertical="center"/>
    </xf>
    <xf numFmtId="0" fontId="36" fillId="26" borderId="3" xfId="0" applyFont="1" applyFill="1" applyBorder="1" applyAlignment="1">
      <alignment vertical="center"/>
    </xf>
    <xf numFmtId="0" fontId="34" fillId="27" borderId="7" xfId="0" applyFont="1" applyFill="1" applyBorder="1" applyAlignment="1">
      <alignment vertical="center" wrapText="1"/>
    </xf>
    <xf numFmtId="0" fontId="16" fillId="27" borderId="7" xfId="0" applyFont="1" applyFill="1" applyBorder="1" applyAlignment="1">
      <alignment vertical="center" wrapText="1"/>
    </xf>
    <xf numFmtId="0" fontId="37" fillId="27" borderId="7" xfId="0" applyFont="1" applyFill="1" applyBorder="1" applyAlignment="1">
      <alignment vertical="center" wrapText="1"/>
    </xf>
    <xf numFmtId="2" fontId="16" fillId="27" borderId="7" xfId="0" applyNumberFormat="1" applyFont="1" applyFill="1" applyBorder="1" applyAlignment="1">
      <alignment vertical="center" wrapText="1"/>
    </xf>
    <xf numFmtId="2" fontId="0" fillId="27" borderId="7" xfId="0" applyNumberFormat="1" applyFill="1" applyBorder="1" applyAlignment="1">
      <alignment vertical="center" wrapText="1"/>
    </xf>
    <xf numFmtId="0" fontId="14" fillId="27" borderId="7" xfId="0" applyFont="1" applyFill="1" applyBorder="1" applyAlignment="1">
      <alignment vertical="center" wrapText="1"/>
    </xf>
    <xf numFmtId="2" fontId="14" fillId="27" borderId="7" xfId="0" applyNumberFormat="1" applyFont="1" applyFill="1" applyBorder="1" applyAlignment="1">
      <alignment vertical="center" wrapText="1"/>
    </xf>
    <xf numFmtId="0" fontId="34" fillId="27" borderId="7" xfId="0" applyFont="1" applyFill="1" applyBorder="1" applyAlignment="1">
      <alignment vertical="center"/>
    </xf>
    <xf numFmtId="0" fontId="35" fillId="27" borderId="7" xfId="0" applyFont="1" applyFill="1" applyBorder="1" applyAlignment="1">
      <alignment vertical="center"/>
    </xf>
    <xf numFmtId="0" fontId="36" fillId="27" borderId="7" xfId="0" applyFont="1" applyFill="1" applyBorder="1" applyAlignment="1">
      <alignment vertical="center"/>
    </xf>
    <xf numFmtId="0" fontId="16" fillId="23" borderId="7" xfId="0" applyFont="1" applyFill="1" applyBorder="1" applyAlignment="1">
      <alignment vertical="center" wrapText="1"/>
    </xf>
    <xf numFmtId="0" fontId="49" fillId="23" borderId="7" xfId="0" applyFont="1" applyFill="1" applyBorder="1" applyAlignment="1">
      <alignment vertical="center" wrapText="1"/>
    </xf>
    <xf numFmtId="0" fontId="9" fillId="23" borderId="7" xfId="0" applyFont="1" applyFill="1" applyBorder="1" applyAlignment="1">
      <alignment vertical="center" wrapText="1"/>
    </xf>
    <xf numFmtId="0" fontId="0" fillId="26" borderId="7" xfId="0" applyNumberFormat="1" applyFill="1" applyBorder="1" applyAlignment="1">
      <alignment vertical="center"/>
    </xf>
    <xf numFmtId="0" fontId="14" fillId="26" borderId="7" xfId="0" applyNumberFormat="1" applyFont="1" applyFill="1" applyBorder="1" applyAlignment="1">
      <alignment vertical="center"/>
    </xf>
    <xf numFmtId="0" fontId="46" fillId="29" borderId="7" xfId="0" applyFont="1" applyFill="1" applyBorder="1" applyAlignment="1"/>
    <xf numFmtId="0" fontId="47" fillId="29" borderId="7" xfId="0" applyFont="1" applyFill="1" applyBorder="1" applyAlignment="1">
      <alignment vertical="center" wrapText="1"/>
    </xf>
    <xf numFmtId="0" fontId="46" fillId="29" borderId="7" xfId="0" applyNumberFormat="1" applyFont="1" applyFill="1" applyBorder="1" applyAlignment="1">
      <alignment vertical="center"/>
    </xf>
    <xf numFmtId="0" fontId="47" fillId="29" borderId="7" xfId="0" applyFont="1" applyFill="1" applyBorder="1" applyAlignment="1">
      <alignment horizontal="center" vertical="center" wrapText="1"/>
    </xf>
    <xf numFmtId="0" fontId="46" fillId="29" borderId="7" xfId="0" applyNumberFormat="1" applyFont="1" applyFill="1" applyBorder="1" applyAlignment="1">
      <alignment horizontal="center" vertical="center"/>
    </xf>
    <xf numFmtId="0" fontId="9" fillId="29" borderId="7" xfId="0" applyFont="1" applyFill="1" applyBorder="1" applyAlignment="1">
      <alignment horizontal="center" vertical="center" wrapText="1"/>
    </xf>
    <xf numFmtId="0" fontId="46" fillId="29" borderId="7" xfId="0" applyFont="1" applyFill="1" applyBorder="1"/>
    <xf numFmtId="0" fontId="16" fillId="29" borderId="7" xfId="0" applyFont="1" applyFill="1" applyBorder="1" applyAlignment="1"/>
    <xf numFmtId="0" fontId="34" fillId="29" borderId="7" xfId="0" applyFont="1" applyFill="1" applyBorder="1" applyAlignment="1">
      <alignment vertical="center" wrapText="1"/>
    </xf>
    <xf numFmtId="0" fontId="14" fillId="29" borderId="7" xfId="0" applyNumberFormat="1" applyFont="1" applyFill="1" applyBorder="1" applyAlignment="1">
      <alignment vertical="center"/>
    </xf>
    <xf numFmtId="0" fontId="34" fillId="29" borderId="7" xfId="0" applyFont="1" applyFill="1" applyBorder="1" applyAlignment="1">
      <alignment horizontal="center" vertical="center" wrapText="1"/>
    </xf>
    <xf numFmtId="0" fontId="14" fillId="29" borderId="7" xfId="0" applyNumberFormat="1" applyFont="1" applyFill="1" applyBorder="1" applyAlignment="1">
      <alignment horizontal="center" vertical="center"/>
    </xf>
    <xf numFmtId="0" fontId="0" fillId="29" borderId="7" xfId="0" applyNumberFormat="1" applyFill="1" applyBorder="1" applyAlignment="1">
      <alignment horizontal="center" vertical="center"/>
    </xf>
    <xf numFmtId="0" fontId="0" fillId="29" borderId="7" xfId="0" applyFill="1" applyBorder="1"/>
    <xf numFmtId="0" fontId="14" fillId="29" borderId="7" xfId="0" applyFont="1" applyFill="1" applyBorder="1"/>
    <xf numFmtId="0" fontId="0" fillId="29" borderId="7" xfId="0" applyFill="1" applyBorder="1" applyAlignment="1"/>
    <xf numFmtId="0" fontId="14" fillId="29" borderId="7" xfId="0" applyFont="1" applyFill="1" applyBorder="1" applyAlignment="1"/>
    <xf numFmtId="0" fontId="47" fillId="29" borderId="7" xfId="0" applyFont="1" applyFill="1" applyBorder="1" applyAlignment="1">
      <alignment vertical="center"/>
    </xf>
    <xf numFmtId="0" fontId="34" fillId="29" borderId="7" xfId="0" applyFont="1" applyFill="1" applyBorder="1" applyAlignment="1">
      <alignment vertical="center"/>
    </xf>
    <xf numFmtId="0" fontId="35" fillId="29" borderId="7" xfId="0" applyFont="1" applyFill="1" applyBorder="1" applyAlignment="1">
      <alignment vertical="center"/>
    </xf>
    <xf numFmtId="0" fontId="34" fillId="29" borderId="7" xfId="0" applyFont="1" applyFill="1" applyBorder="1" applyAlignment="1">
      <alignment horizontal="center" vertical="center"/>
    </xf>
    <xf numFmtId="0" fontId="35" fillId="29" borderId="7" xfId="0" applyFont="1" applyFill="1" applyBorder="1" applyAlignment="1">
      <alignment horizontal="center" vertical="center"/>
    </xf>
    <xf numFmtId="0" fontId="36" fillId="29" borderId="7" xfId="0" applyFont="1" applyFill="1" applyBorder="1" applyAlignment="1">
      <alignment vertical="center"/>
    </xf>
    <xf numFmtId="0" fontId="36" fillId="29" borderId="7" xfId="0" applyFont="1" applyFill="1" applyBorder="1" applyAlignment="1">
      <alignment horizontal="center" vertical="center"/>
    </xf>
    <xf numFmtId="0" fontId="48" fillId="29" borderId="7" xfId="0" applyFont="1" applyFill="1" applyBorder="1" applyAlignment="1">
      <alignment vertical="center"/>
    </xf>
    <xf numFmtId="0" fontId="48" fillId="29" borderId="7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left" vertical="center"/>
    </xf>
    <xf numFmtId="0" fontId="19" fillId="28" borderId="11" xfId="5" applyFill="1" applyBorder="1" applyAlignment="1">
      <alignment horizontal="center" wrapText="1"/>
    </xf>
    <xf numFmtId="0" fontId="9" fillId="28" borderId="0" xfId="0" applyFont="1" applyFill="1" applyAlignment="1">
      <alignment horizontal="left"/>
    </xf>
    <xf numFmtId="0" fontId="9" fillId="28" borderId="11" xfId="0" applyFont="1" applyFill="1" applyBorder="1" applyAlignment="1">
      <alignment horizontal="left"/>
    </xf>
    <xf numFmtId="0" fontId="9" fillId="28" borderId="11" xfId="0" applyFont="1" applyFill="1" applyBorder="1" applyAlignment="1">
      <alignment horizontal="left" vertical="center"/>
    </xf>
    <xf numFmtId="0" fontId="16" fillId="28" borderId="7" xfId="0" applyFont="1" applyFill="1" applyBorder="1"/>
    <xf numFmtId="0" fontId="14" fillId="28" borderId="7" xfId="0" applyFont="1" applyFill="1" applyBorder="1"/>
    <xf numFmtId="0" fontId="0" fillId="28" borderId="7" xfId="0" applyFill="1" applyBorder="1"/>
    <xf numFmtId="0" fontId="11" fillId="30" borderId="7" xfId="0" applyFont="1" applyFill="1" applyBorder="1" applyAlignment="1">
      <alignment horizontal="center" vertical="center"/>
    </xf>
    <xf numFmtId="0" fontId="14" fillId="30" borderId="7" xfId="0" applyFont="1" applyFill="1" applyBorder="1"/>
    <xf numFmtId="0" fontId="11" fillId="30" borderId="7" xfId="0" applyFont="1" applyFill="1" applyBorder="1" applyAlignment="1">
      <alignment horizontal="center" wrapText="1"/>
    </xf>
    <xf numFmtId="0" fontId="9" fillId="30" borderId="7" xfId="0" applyFont="1" applyFill="1" applyBorder="1" applyAlignment="1">
      <alignment vertical="center" wrapText="1"/>
    </xf>
    <xf numFmtId="1" fontId="9" fillId="30" borderId="12" xfId="0" applyNumberFormat="1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vertical="center" wrapText="1"/>
    </xf>
    <xf numFmtId="1" fontId="9" fillId="30" borderId="13" xfId="0" applyNumberFormat="1" applyFont="1" applyFill="1" applyBorder="1" applyAlignment="1">
      <alignment horizontal="center" vertical="center" wrapText="1"/>
    </xf>
    <xf numFmtId="0" fontId="9" fillId="30" borderId="13" xfId="0" applyFont="1" applyFill="1" applyBorder="1" applyAlignment="1">
      <alignment vertical="center" wrapText="1"/>
    </xf>
    <xf numFmtId="1" fontId="9" fillId="30" borderId="13" xfId="0" applyNumberFormat="1" applyFont="1" applyFill="1" applyBorder="1" applyAlignment="1">
      <alignment horizontal="right" vertical="center" wrapText="1"/>
    </xf>
    <xf numFmtId="1" fontId="52" fillId="30" borderId="7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" fillId="15" borderId="7" xfId="3" applyFont="1" applyFill="1" applyBorder="1" applyAlignment="1">
      <alignment horizontal="center" vertical="center" wrapText="1"/>
    </xf>
    <xf numFmtId="0" fontId="2" fillId="15" borderId="7" xfId="4" applyFont="1" applyFill="1" applyBorder="1" applyAlignment="1">
      <alignment horizontal="center" vertical="center" wrapText="1"/>
    </xf>
    <xf numFmtId="0" fontId="2" fillId="25" borderId="7" xfId="4" applyFont="1" applyFill="1" applyBorder="1" applyAlignment="1">
      <alignment horizontal="center" vertical="center" wrapText="1"/>
    </xf>
    <xf numFmtId="0" fontId="2" fillId="25" borderId="7" xfId="5" applyFont="1" applyFill="1" applyBorder="1" applyAlignment="1">
      <alignment horizontal="center" vertical="center" wrapText="1"/>
    </xf>
    <xf numFmtId="0" fontId="2" fillId="25" borderId="9" xfId="4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0" applyFont="1"/>
    <xf numFmtId="0" fontId="55" fillId="3" borderId="2" xfId="0" applyFont="1" applyFill="1" applyBorder="1" applyAlignment="1">
      <alignment horizontal="left" wrapText="1"/>
    </xf>
    <xf numFmtId="0" fontId="56" fillId="3" borderId="7" xfId="0" applyFont="1" applyFill="1" applyBorder="1"/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39" fillId="18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1" fillId="15" borderId="7" xfId="4" applyFont="1" applyFill="1" applyBorder="1" applyAlignment="1">
      <alignment horizontal="center" wrapText="1"/>
    </xf>
    <xf numFmtId="0" fontId="1" fillId="15" borderId="7" xfId="3" applyFont="1" applyFill="1" applyBorder="1" applyAlignment="1">
      <alignment horizontal="center" wrapText="1"/>
    </xf>
    <xf numFmtId="0" fontId="1" fillId="13" borderId="7" xfId="2" applyFont="1" applyFill="1" applyBorder="1" applyAlignment="1">
      <alignment horizontal="center" vertical="center" wrapText="1"/>
    </xf>
    <xf numFmtId="0" fontId="1" fillId="14" borderId="7" xfId="3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vertical="top" wrapText="1"/>
    </xf>
    <xf numFmtId="0" fontId="0" fillId="20" borderId="7" xfId="0" applyFill="1" applyBorder="1" applyAlignment="1">
      <alignment horizontal="left"/>
    </xf>
    <xf numFmtId="0" fontId="28" fillId="20" borderId="7" xfId="2" applyFont="1" applyFill="1" applyBorder="1" applyAlignment="1">
      <alignment horizontal="left" vertical="center" wrapText="1"/>
    </xf>
    <xf numFmtId="0" fontId="58" fillId="20" borderId="0" xfId="0" applyFont="1" applyFill="1" applyAlignment="1">
      <alignment horizontal="left"/>
    </xf>
    <xf numFmtId="9" fontId="0" fillId="0" borderId="0" xfId="0" applyNumberFormat="1"/>
    <xf numFmtId="0" fontId="44" fillId="20" borderId="17" xfId="1" applyFont="1" applyFill="1" applyBorder="1" applyAlignment="1">
      <alignment horizontal="left"/>
    </xf>
    <xf numFmtId="9" fontId="44" fillId="20" borderId="18" xfId="1" applyNumberFormat="1" applyFont="1" applyFill="1" applyBorder="1" applyAlignment="1">
      <alignment horizontal="left"/>
    </xf>
    <xf numFmtId="9" fontId="60" fillId="31" borderId="19" xfId="0" applyNumberFormat="1" applyFont="1" applyFill="1" applyBorder="1"/>
    <xf numFmtId="0" fontId="44" fillId="20" borderId="17" xfId="6" applyFont="1" applyFill="1" applyBorder="1" applyAlignment="1">
      <alignment horizontal="left"/>
    </xf>
    <xf numFmtId="9" fontId="44" fillId="20" borderId="18" xfId="6" applyNumberFormat="1" applyFont="1" applyFill="1" applyBorder="1" applyAlignment="1">
      <alignment horizontal="left"/>
    </xf>
    <xf numFmtId="9" fontId="59" fillId="20" borderId="18" xfId="0" applyNumberFormat="1" applyFont="1" applyFill="1" applyBorder="1" applyAlignment="1">
      <alignment horizontal="left"/>
    </xf>
    <xf numFmtId="9" fontId="60" fillId="0" borderId="19" xfId="0" applyNumberFormat="1" applyFont="1" applyBorder="1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14" borderId="7" xfId="3" applyFont="1" applyFill="1" applyBorder="1" applyAlignment="1">
      <alignment horizontal="center" vertical="center" wrapText="1"/>
    </xf>
    <xf numFmtId="0" fontId="19" fillId="14" borderId="7" xfId="3" applyFill="1" applyBorder="1" applyAlignment="1">
      <alignment horizontal="center" vertical="center" wrapText="1"/>
    </xf>
    <xf numFmtId="0" fontId="24" fillId="15" borderId="9" xfId="4" applyFont="1" applyFill="1" applyBorder="1" applyAlignment="1">
      <alignment horizontal="center" vertical="center" wrapText="1"/>
    </xf>
    <xf numFmtId="0" fontId="24" fillId="15" borderId="2" xfId="4" applyFont="1" applyFill="1" applyBorder="1" applyAlignment="1">
      <alignment horizontal="center" vertical="center" wrapText="1"/>
    </xf>
    <xf numFmtId="0" fontId="24" fillId="15" borderId="3" xfId="4" applyFont="1" applyFill="1" applyBorder="1" applyAlignment="1">
      <alignment horizontal="center" vertical="center" wrapText="1"/>
    </xf>
    <xf numFmtId="0" fontId="11" fillId="21" borderId="9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3" xfId="0" applyFont="1" applyFill="1" applyBorder="1" applyAlignment="1">
      <alignment horizontal="center" vertical="center" wrapText="1"/>
    </xf>
    <xf numFmtId="0" fontId="24" fillId="28" borderId="7" xfId="5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40" fillId="23" borderId="9" xfId="4" applyFont="1" applyFill="1" applyBorder="1" applyAlignment="1">
      <alignment horizontal="center" vertical="center" wrapText="1"/>
    </xf>
    <xf numFmtId="0" fontId="40" fillId="23" borderId="2" xfId="4" applyFont="1" applyFill="1" applyBorder="1" applyAlignment="1">
      <alignment horizontal="center" vertical="center" wrapText="1"/>
    </xf>
    <xf numFmtId="0" fontId="40" fillId="23" borderId="3" xfId="4" applyFont="1" applyFill="1" applyBorder="1" applyAlignment="1">
      <alignment horizontal="center" vertical="center" wrapText="1"/>
    </xf>
    <xf numFmtId="0" fontId="19" fillId="24" borderId="9" xfId="4" applyFill="1" applyBorder="1" applyAlignment="1">
      <alignment horizontal="center" vertical="center" wrapText="1"/>
    </xf>
    <xf numFmtId="0" fontId="19" fillId="24" borderId="2" xfId="4" applyFill="1" applyBorder="1" applyAlignment="1">
      <alignment horizontal="center" vertical="center" wrapText="1"/>
    </xf>
    <xf numFmtId="0" fontId="19" fillId="24" borderId="3" xfId="4" applyFill="1" applyBorder="1" applyAlignment="1">
      <alignment horizontal="center" vertical="center" wrapText="1"/>
    </xf>
    <xf numFmtId="0" fontId="24" fillId="13" borderId="7" xfId="2" applyFont="1" applyFill="1" applyBorder="1" applyAlignment="1">
      <alignment horizontal="center" vertical="center" wrapText="1"/>
    </xf>
    <xf numFmtId="0" fontId="19" fillId="13" borderId="7" xfId="2" applyFill="1" applyBorder="1" applyAlignment="1">
      <alignment horizontal="center" vertical="center" wrapText="1"/>
    </xf>
    <xf numFmtId="0" fontId="40" fillId="30" borderId="7" xfId="10" applyFont="1" applyFill="1" applyBorder="1" applyAlignment="1">
      <alignment horizontal="center" vertical="center"/>
    </xf>
    <xf numFmtId="0" fontId="23" fillId="12" borderId="7" xfId="1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1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60% - Accent1" xfId="6" builtinId="32"/>
    <cellStyle name="Accent1" xfId="7" builtinId="29"/>
    <cellStyle name="Heading 2" xfId="8" builtinId="17"/>
    <cellStyle name="Heading 3" xfId="9" builtinId="18"/>
    <cellStyle name="Input" xfId="10" builtinId="20"/>
    <cellStyle name="Normal" xfId="0" builtinId="0"/>
  </cellStyles>
  <dxfs count="40"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E8B9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E8B9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E8B9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E8B9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9FECA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9FECA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9FECA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9FECA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9FECA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9FECA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9FECA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9FECA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B9B9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B9B9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B9B9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B9B9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>
          <fgColor indexed="64"/>
          <bgColor rgb="FF99CCFF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99CCFF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>
          <fgColor indexed="64"/>
          <bgColor rgb="FF99CCFF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99CCFF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99CCFF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99CCFF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CC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FFCC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CC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FFCC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CC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FFCC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FEC9B"/>
        </patternFill>
      </fill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solid">
          <fgColor indexed="64"/>
          <bgColor rgb="FFFFEC9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EC9B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textRotation="0" justifyLastLine="0" shrinkToFit="0" readingOrder="0"/>
    </dxf>
    <dxf>
      <alignment horizontal="left" textRotation="0" justifyLastLine="0" shrinkToFit="0" readingOrder="0"/>
    </dxf>
    <dxf>
      <alignment horizontal="left" textRotation="0" justifyLastLine="0" shrinkToFit="0" readingOrder="0"/>
    </dxf>
  </dxfs>
  <tableStyles count="0" defaultTableStyle="TableStyleMedium9" defaultPivotStyle="PivotStyleLight16"/>
  <colors>
    <mruColors>
      <color rgb="FFFFEC9B"/>
      <color rgb="FFFFFFCC"/>
      <color rgb="FFFFE8B9"/>
      <color rgb="FF93FFFF"/>
      <color rgb="FFFFB9B9"/>
      <color rgb="FF99CCFF"/>
      <color rgb="FFFF8989"/>
      <color rgb="FFAAD7FC"/>
      <color rgb="FFBFFF9F"/>
      <color rgb="FFF9F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00"/>
              <a:t>Contribution of course outcome to program outcome</a:t>
            </a:r>
          </a:p>
        </c:rich>
      </c:tx>
      <c:layout>
        <c:manualLayout>
          <c:xMode val="edge"/>
          <c:yMode val="edge"/>
          <c:x val="0.10470174776454522"/>
          <c:y val="3.418795672123719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64502845144357068"/>
          <c:w val="1"/>
          <c:h val="0.22250750656167978"/>
        </c:manualLayout>
      </c:layout>
      <c:pie3DChart>
        <c:varyColors val="1"/>
        <c:ser>
          <c:idx val="0"/>
          <c:order val="0"/>
          <c:tx>
            <c:strRef>
              <c:f>'course assesment'!$B$34</c:f>
              <c:strCache>
                <c:ptCount val="1"/>
                <c:pt idx="0">
                  <c:v>Contribution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'course assesment'!$A$35:$A$39</c:f>
              <c:strCache>
                <c:ptCount val="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po5</c:v>
                </c:pt>
                <c:pt idx="4">
                  <c:v>po11</c:v>
                </c:pt>
              </c:strCache>
            </c:strRef>
          </c:cat>
          <c:val>
            <c:numRef>
              <c:f>'course assesment'!$B$35:$B$39</c:f>
              <c:numCache>
                <c:formatCode>0%</c:formatCode>
                <c:ptCount val="5"/>
                <c:pt idx="0">
                  <c:v>0.27</c:v>
                </c:pt>
                <c:pt idx="1">
                  <c:v>0.2</c:v>
                </c:pt>
                <c:pt idx="2">
                  <c:v>0.13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</a:t>
            </a:r>
            <a:r>
              <a:rPr lang="en-US" baseline="0"/>
              <a:t> Attainment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'course assesment'!$A$77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'course assesment'!$B$76:$F$76</c:f>
              <c:strCache>
                <c:ptCount val="5"/>
                <c:pt idx="0">
                  <c:v>a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k</c:v>
                </c:pt>
              </c:strCache>
            </c:strRef>
          </c:cat>
          <c:val>
            <c:numRef>
              <c:f>'course assesment'!$B$77:$F$77</c:f>
              <c:numCache>
                <c:formatCode>0%</c:formatCode>
                <c:ptCount val="5"/>
                <c:pt idx="0">
                  <c:v>0.89</c:v>
                </c:pt>
                <c:pt idx="1">
                  <c:v>0.81</c:v>
                </c:pt>
                <c:pt idx="2">
                  <c:v>0.9</c:v>
                </c:pt>
                <c:pt idx="3">
                  <c:v>0.89</c:v>
                </c:pt>
                <c:pt idx="4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'course assesment'!$A$78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'course assesment'!$B$76:$F$76</c:f>
              <c:strCache>
                <c:ptCount val="5"/>
                <c:pt idx="0">
                  <c:v>a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k</c:v>
                </c:pt>
              </c:strCache>
            </c:strRef>
          </c:cat>
          <c:val>
            <c:numRef>
              <c:f>'course assesment'!$B$78:$F$78</c:f>
              <c:numCache>
                <c:formatCode>0%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</c:ser>
        <c:dLbls/>
        <c:axId val="59767040"/>
        <c:axId val="64569728"/>
      </c:barChart>
      <c:catAx>
        <c:axId val="59767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program</a:t>
                </a:r>
                <a:r>
                  <a:rPr lang="en-IN" baseline="0"/>
                  <a:t> outcomes</a:t>
                </a:r>
                <a:endParaRPr lang="en-IN"/>
              </a:p>
            </c:rich>
          </c:tx>
          <c:layout/>
        </c:title>
        <c:numFmt formatCode="General" sourceLinked="0"/>
        <c:majorTickMark val="none"/>
        <c:tickLblPos val="nextTo"/>
        <c:crossAx val="64569728"/>
        <c:crosses val="autoZero"/>
        <c:auto val="1"/>
        <c:lblAlgn val="ctr"/>
        <c:lblOffset val="100"/>
      </c:catAx>
      <c:valAx>
        <c:axId val="64569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Percentage</a:t>
                </a:r>
                <a:r>
                  <a:rPr lang="en-IN" baseline="0"/>
                  <a:t> Attained</a:t>
                </a:r>
                <a:endParaRPr lang="en-IN"/>
              </a:p>
            </c:rich>
          </c:tx>
          <c:layout/>
        </c:title>
        <c:numFmt formatCode="0%" sourceLinked="1"/>
        <c:tickLblPos val="nextTo"/>
        <c:crossAx val="597670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'Evaluation worksheet'!$C$83</c:f>
              <c:strCache>
                <c:ptCount val="1"/>
                <c:pt idx="0">
                  <c:v>No. of Students attempted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'Evaluation worksheet'!$D$81:$W$82</c:f>
              <c:strCache>
                <c:ptCount val="20"/>
                <c:pt idx="0">
                  <c:v>CT 1 Q1</c:v>
                </c:pt>
                <c:pt idx="1">
                  <c:v>CT 2 Q  11 b</c:v>
                </c:pt>
                <c:pt idx="2">
                  <c:v>CT1 Q 15 b</c:v>
                </c:pt>
                <c:pt idx="3">
                  <c:v>OHT21Q 3</c:v>
                </c:pt>
                <c:pt idx="4">
                  <c:v>OHT1 Q 5</c:v>
                </c:pt>
                <c:pt idx="5">
                  <c:v>OHT 1 Q 12</c:v>
                </c:pt>
                <c:pt idx="6">
                  <c:v>WOHT 2 Q 1</c:v>
                </c:pt>
                <c:pt idx="7">
                  <c:v>WOHT 1 Q 2</c:v>
                </c:pt>
                <c:pt idx="8">
                  <c:v>SAT1 Q 6</c:v>
                </c:pt>
                <c:pt idx="9">
                  <c:v>SAT 1Q 18</c:v>
                </c:pt>
                <c:pt idx="10">
                  <c:v>SAT1 Q 23</c:v>
                </c:pt>
                <c:pt idx="11">
                  <c:v>SAT 1Q 25</c:v>
                </c:pt>
                <c:pt idx="12">
                  <c:v>MSAT Q 4</c:v>
                </c:pt>
                <c:pt idx="13">
                  <c:v>MSATQ 9</c:v>
                </c:pt>
                <c:pt idx="14">
                  <c:v>MSAT Q 10</c:v>
                </c:pt>
                <c:pt idx="15">
                  <c:v>MSAT  Q11a</c:v>
                </c:pt>
                <c:pt idx="16">
                  <c:v>MT Q 13 a</c:v>
                </c:pt>
                <c:pt idx="17">
                  <c:v>MT  Q 14  a</c:v>
                </c:pt>
                <c:pt idx="18">
                  <c:v>MT Q15 ai</c:v>
                </c:pt>
                <c:pt idx="19">
                  <c:v>MT Q 15 aii</c:v>
                </c:pt>
              </c:strCache>
            </c:strRef>
          </c:cat>
          <c:val>
            <c:numRef>
              <c:f>'Evaluation worksheet'!$D$83:$W$83</c:f>
              <c:numCache>
                <c:formatCode>General</c:formatCode>
                <c:ptCount val="20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64</c:v>
                </c:pt>
                <c:pt idx="7">
                  <c:v>64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</c:numCache>
            </c:numRef>
          </c:val>
        </c:ser>
        <c:ser>
          <c:idx val="1"/>
          <c:order val="1"/>
          <c:tx>
            <c:strRef>
              <c:f>'Evaluation worksheet'!$C$84</c:f>
              <c:strCache>
                <c:ptCount val="1"/>
                <c:pt idx="0">
                  <c:v>No. of students who got atlest 60%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'Evaluation worksheet'!$D$81:$W$82</c:f>
              <c:strCache>
                <c:ptCount val="20"/>
                <c:pt idx="0">
                  <c:v>CT 1 Q1</c:v>
                </c:pt>
                <c:pt idx="1">
                  <c:v>CT 2 Q  11 b</c:v>
                </c:pt>
                <c:pt idx="2">
                  <c:v>CT1 Q 15 b</c:v>
                </c:pt>
                <c:pt idx="3">
                  <c:v>OHT21Q 3</c:v>
                </c:pt>
                <c:pt idx="4">
                  <c:v>OHT1 Q 5</c:v>
                </c:pt>
                <c:pt idx="5">
                  <c:v>OHT 1 Q 12</c:v>
                </c:pt>
                <c:pt idx="6">
                  <c:v>WOHT 2 Q 1</c:v>
                </c:pt>
                <c:pt idx="7">
                  <c:v>WOHT 1 Q 2</c:v>
                </c:pt>
                <c:pt idx="8">
                  <c:v>SAT1 Q 6</c:v>
                </c:pt>
                <c:pt idx="9">
                  <c:v>SAT 1Q 18</c:v>
                </c:pt>
                <c:pt idx="10">
                  <c:v>SAT1 Q 23</c:v>
                </c:pt>
                <c:pt idx="11">
                  <c:v>SAT 1Q 25</c:v>
                </c:pt>
                <c:pt idx="12">
                  <c:v>MSAT Q 4</c:v>
                </c:pt>
                <c:pt idx="13">
                  <c:v>MSATQ 9</c:v>
                </c:pt>
                <c:pt idx="14">
                  <c:v>MSAT Q 10</c:v>
                </c:pt>
                <c:pt idx="15">
                  <c:v>MSAT  Q11a</c:v>
                </c:pt>
                <c:pt idx="16">
                  <c:v>MT Q 13 a</c:v>
                </c:pt>
                <c:pt idx="17">
                  <c:v>MT  Q 14  a</c:v>
                </c:pt>
                <c:pt idx="18">
                  <c:v>MT Q15 ai</c:v>
                </c:pt>
                <c:pt idx="19">
                  <c:v>MT Q 15 aii</c:v>
                </c:pt>
              </c:strCache>
            </c:strRef>
          </c:cat>
          <c:val>
            <c:numRef>
              <c:f>'Evaluation worksheet'!$D$84:$W$84</c:f>
              <c:numCache>
                <c:formatCode>General</c:formatCode>
                <c:ptCount val="20"/>
                <c:pt idx="0">
                  <c:v>53</c:v>
                </c:pt>
                <c:pt idx="1">
                  <c:v>56</c:v>
                </c:pt>
                <c:pt idx="2">
                  <c:v>45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49</c:v>
                </c:pt>
                <c:pt idx="7">
                  <c:v>60</c:v>
                </c:pt>
                <c:pt idx="8">
                  <c:v>49</c:v>
                </c:pt>
                <c:pt idx="9">
                  <c:v>58</c:v>
                </c:pt>
                <c:pt idx="10">
                  <c:v>58</c:v>
                </c:pt>
                <c:pt idx="11">
                  <c:v>48</c:v>
                </c:pt>
                <c:pt idx="12">
                  <c:v>45</c:v>
                </c:pt>
                <c:pt idx="13">
                  <c:v>52</c:v>
                </c:pt>
                <c:pt idx="14">
                  <c:v>50</c:v>
                </c:pt>
                <c:pt idx="15">
                  <c:v>51</c:v>
                </c:pt>
                <c:pt idx="16">
                  <c:v>43</c:v>
                </c:pt>
                <c:pt idx="17">
                  <c:v>52</c:v>
                </c:pt>
                <c:pt idx="18">
                  <c:v>46</c:v>
                </c:pt>
                <c:pt idx="19">
                  <c:v>50</c:v>
                </c:pt>
              </c:numCache>
            </c:numRef>
          </c:val>
        </c:ser>
        <c:ser>
          <c:idx val="2"/>
          <c:order val="2"/>
          <c:tx>
            <c:strRef>
              <c:f>'Evaluation worksheet'!$C$85</c:f>
              <c:strCache>
                <c:ptCount val="1"/>
                <c:pt idx="0">
                  <c:v>% of students who got 60%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'Evaluation worksheet'!$D$81:$W$82</c:f>
              <c:strCache>
                <c:ptCount val="20"/>
                <c:pt idx="0">
                  <c:v>CT 1 Q1</c:v>
                </c:pt>
                <c:pt idx="1">
                  <c:v>CT 2 Q  11 b</c:v>
                </c:pt>
                <c:pt idx="2">
                  <c:v>CT1 Q 15 b</c:v>
                </c:pt>
                <c:pt idx="3">
                  <c:v>OHT21Q 3</c:v>
                </c:pt>
                <c:pt idx="4">
                  <c:v>OHT1 Q 5</c:v>
                </c:pt>
                <c:pt idx="5">
                  <c:v>OHT 1 Q 12</c:v>
                </c:pt>
                <c:pt idx="6">
                  <c:v>WOHT 2 Q 1</c:v>
                </c:pt>
                <c:pt idx="7">
                  <c:v>WOHT 1 Q 2</c:v>
                </c:pt>
                <c:pt idx="8">
                  <c:v>SAT1 Q 6</c:v>
                </c:pt>
                <c:pt idx="9">
                  <c:v>SAT 1Q 18</c:v>
                </c:pt>
                <c:pt idx="10">
                  <c:v>SAT1 Q 23</c:v>
                </c:pt>
                <c:pt idx="11">
                  <c:v>SAT 1Q 25</c:v>
                </c:pt>
                <c:pt idx="12">
                  <c:v>MSAT Q 4</c:v>
                </c:pt>
                <c:pt idx="13">
                  <c:v>MSATQ 9</c:v>
                </c:pt>
                <c:pt idx="14">
                  <c:v>MSAT Q 10</c:v>
                </c:pt>
                <c:pt idx="15">
                  <c:v>MSAT  Q11a</c:v>
                </c:pt>
                <c:pt idx="16">
                  <c:v>MT Q 13 a</c:v>
                </c:pt>
                <c:pt idx="17">
                  <c:v>MT  Q 14  a</c:v>
                </c:pt>
                <c:pt idx="18">
                  <c:v>MT Q15 ai</c:v>
                </c:pt>
                <c:pt idx="19">
                  <c:v>MT Q 15 aii</c:v>
                </c:pt>
              </c:strCache>
            </c:strRef>
          </c:cat>
          <c:val>
            <c:numRef>
              <c:f>'Evaluation worksheet'!$D$85:$W$85</c:f>
              <c:numCache>
                <c:formatCode>General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73</c:v>
                </c:pt>
                <c:pt idx="3">
                  <c:v>78</c:v>
                </c:pt>
                <c:pt idx="4">
                  <c:v>81</c:v>
                </c:pt>
                <c:pt idx="5">
                  <c:v>84</c:v>
                </c:pt>
                <c:pt idx="6">
                  <c:v>77</c:v>
                </c:pt>
                <c:pt idx="7">
                  <c:v>94</c:v>
                </c:pt>
                <c:pt idx="8">
                  <c:v>93.54</c:v>
                </c:pt>
                <c:pt idx="9">
                  <c:v>93.54</c:v>
                </c:pt>
                <c:pt idx="10">
                  <c:v>94</c:v>
                </c:pt>
                <c:pt idx="11">
                  <c:v>77</c:v>
                </c:pt>
                <c:pt idx="12">
                  <c:v>79</c:v>
                </c:pt>
                <c:pt idx="13">
                  <c:v>91</c:v>
                </c:pt>
                <c:pt idx="14">
                  <c:v>88</c:v>
                </c:pt>
                <c:pt idx="15">
                  <c:v>89</c:v>
                </c:pt>
                <c:pt idx="16">
                  <c:v>76</c:v>
                </c:pt>
                <c:pt idx="17">
                  <c:v>91</c:v>
                </c:pt>
                <c:pt idx="18">
                  <c:v>81</c:v>
                </c:pt>
                <c:pt idx="19">
                  <c:v>88</c:v>
                </c:pt>
              </c:numCache>
            </c:numRef>
          </c:val>
        </c:ser>
        <c:ser>
          <c:idx val="3"/>
          <c:order val="3"/>
          <c:tx>
            <c:strRef>
              <c:f>'Evaluation worksheet'!$C$86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'Evaluation worksheet'!$D$81:$W$82</c:f>
              <c:strCache>
                <c:ptCount val="20"/>
                <c:pt idx="0">
                  <c:v>CT 1 Q1</c:v>
                </c:pt>
                <c:pt idx="1">
                  <c:v>CT 2 Q  11 b</c:v>
                </c:pt>
                <c:pt idx="2">
                  <c:v>CT1 Q 15 b</c:v>
                </c:pt>
                <c:pt idx="3">
                  <c:v>OHT21Q 3</c:v>
                </c:pt>
                <c:pt idx="4">
                  <c:v>OHT1 Q 5</c:v>
                </c:pt>
                <c:pt idx="5">
                  <c:v>OHT 1 Q 12</c:v>
                </c:pt>
                <c:pt idx="6">
                  <c:v>WOHT 2 Q 1</c:v>
                </c:pt>
                <c:pt idx="7">
                  <c:v>WOHT 1 Q 2</c:v>
                </c:pt>
                <c:pt idx="8">
                  <c:v>SAT1 Q 6</c:v>
                </c:pt>
                <c:pt idx="9">
                  <c:v>SAT 1Q 18</c:v>
                </c:pt>
                <c:pt idx="10">
                  <c:v>SAT1 Q 23</c:v>
                </c:pt>
                <c:pt idx="11">
                  <c:v>SAT 1Q 25</c:v>
                </c:pt>
                <c:pt idx="12">
                  <c:v>MSAT Q 4</c:v>
                </c:pt>
                <c:pt idx="13">
                  <c:v>MSATQ 9</c:v>
                </c:pt>
                <c:pt idx="14">
                  <c:v>MSAT Q 10</c:v>
                </c:pt>
                <c:pt idx="15">
                  <c:v>MSAT  Q11a</c:v>
                </c:pt>
                <c:pt idx="16">
                  <c:v>MT Q 13 a</c:v>
                </c:pt>
                <c:pt idx="17">
                  <c:v>MT  Q 14  a</c:v>
                </c:pt>
                <c:pt idx="18">
                  <c:v>MT Q15 ai</c:v>
                </c:pt>
                <c:pt idx="19">
                  <c:v>MT Q 15 aii</c:v>
                </c:pt>
              </c:strCache>
            </c:strRef>
          </c:cat>
          <c:val>
            <c:numRef>
              <c:f>'Evaluation worksheet'!$D$86:$W$86</c:f>
              <c:numCache>
                <c:formatCode>General</c:formatCode>
                <c:ptCount val="20"/>
              </c:numCache>
            </c:numRef>
          </c:val>
        </c:ser>
        <c:dLbls>
          <c:showVal val="1"/>
        </c:dLbls>
        <c:gapWidth val="219"/>
        <c:overlap val="-27"/>
        <c:axId val="66107648"/>
        <c:axId val="6611763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'Evaluation worksheet'!$C$87</c15:sqref>
                        </c15:formulaRef>
                      </c:ext>
                    </c:extLst>
                    <c:strCache>
                      <c:ptCount val="1"/>
                      <c:pt idx="0">
                        <c:v>Mapping CO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'Evaluation worksheet'!$D$81:$W$82</c15:sqref>
                        </c15:formulaRef>
                      </c:ext>
                    </c:extLst>
                    <c:strCache>
                      <c:ptCount val="20"/>
                      <c:pt idx="0">
                        <c:v>CT 1 Q1</c:v>
                      </c:pt>
                      <c:pt idx="1">
                        <c:v>CT 2 Q  11 b</c:v>
                      </c:pt>
                      <c:pt idx="2">
                        <c:v>CT1 Q 15 b</c:v>
                      </c:pt>
                      <c:pt idx="3">
                        <c:v>OHT21Q 3</c:v>
                      </c:pt>
                      <c:pt idx="4">
                        <c:v>OHT1 Q 5</c:v>
                      </c:pt>
                      <c:pt idx="5">
                        <c:v>OHT 1 Q 12</c:v>
                      </c:pt>
                      <c:pt idx="6">
                        <c:v>WOHT 2 Q 1</c:v>
                      </c:pt>
                      <c:pt idx="7">
                        <c:v>WOHT 1 Q 2</c:v>
                      </c:pt>
                      <c:pt idx="8">
                        <c:v>SAT1 Q 6</c:v>
                      </c:pt>
                      <c:pt idx="9">
                        <c:v>SAT 1Q 18</c:v>
                      </c:pt>
                      <c:pt idx="10">
                        <c:v>SAT1 Q 23</c:v>
                      </c:pt>
                      <c:pt idx="11">
                        <c:v>SAT 1Q 25</c:v>
                      </c:pt>
                      <c:pt idx="12">
                        <c:v>MSAT Q 4</c:v>
                      </c:pt>
                      <c:pt idx="13">
                        <c:v>MSATQ 9</c:v>
                      </c:pt>
                      <c:pt idx="14">
                        <c:v>MSAT Q 10</c:v>
                      </c:pt>
                      <c:pt idx="15">
                        <c:v>MSAT  Q11a</c:v>
                      </c:pt>
                      <c:pt idx="16">
                        <c:v>MT Q 13 a</c:v>
                      </c:pt>
                      <c:pt idx="17">
                        <c:v>MT  Q 14  a</c:v>
                      </c:pt>
                      <c:pt idx="18">
                        <c:v>MT Q15 ai</c:v>
                      </c:pt>
                      <c:pt idx="19">
                        <c:v>MT Q 15 aii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'Evaluation worksheet'!$D$87:$W$87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610764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17632"/>
        <c:crosses val="autoZero"/>
        <c:auto val="1"/>
        <c:lblAlgn val="ctr"/>
        <c:lblOffset val="100"/>
      </c:catAx>
      <c:valAx>
        <c:axId val="6611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 Attainment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Sheet2!$A$36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Sheet2!$B$36:$G$36</c:f>
              <c:numCache>
                <c:formatCode>0%</c:formatCode>
                <c:ptCount val="6"/>
                <c:pt idx="0">
                  <c:v>0.89</c:v>
                </c:pt>
                <c:pt idx="1">
                  <c:v>0.81</c:v>
                </c:pt>
                <c:pt idx="2">
                  <c:v>0.81</c:v>
                </c:pt>
                <c:pt idx="3">
                  <c:v>0.89</c:v>
                </c:pt>
                <c:pt idx="4">
                  <c:v>0.89</c:v>
                </c:pt>
                <c:pt idx="5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Sheet2!$A$37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Sheet2!$B$37:$G$37</c:f>
              <c:numCache>
                <c:formatCode>0%</c:formatCode>
                <c:ptCount val="6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</c:numCache>
            </c:numRef>
          </c:val>
        </c:ser>
        <c:dLbls>
          <c:showVal val="1"/>
        </c:dLbls>
        <c:gapWidth val="65"/>
        <c:axId val="66598016"/>
        <c:axId val="66599552"/>
      </c:barChart>
      <c:catAx>
        <c:axId val="66598016"/>
        <c:scaling>
          <c:orientation val="minMax"/>
        </c:scaling>
        <c:axPos val="b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9552"/>
        <c:crosses val="autoZero"/>
        <c:auto val="1"/>
        <c:lblAlgn val="ctr"/>
        <c:lblOffset val="100"/>
      </c:catAx>
      <c:valAx>
        <c:axId val="66599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crossAx val="665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19</xdr:row>
      <xdr:rowOff>19051</xdr:rowOff>
    </xdr:from>
    <xdr:to>
      <xdr:col>4</xdr:col>
      <xdr:colOff>276225</xdr:colOff>
      <xdr:row>25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404812</xdr:colOff>
      <xdr:row>85</xdr:row>
      <xdr:rowOff>33337</xdr:rowOff>
    </xdr:from>
    <xdr:to>
      <xdr:col>3</xdr:col>
      <xdr:colOff>1633537</xdr:colOff>
      <xdr:row>102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326571</xdr:colOff>
      <xdr:row>90</xdr:row>
      <xdr:rowOff>43544</xdr:rowOff>
    </xdr:from>
    <xdr:to>
      <xdr:col>22</xdr:col>
      <xdr:colOff>394607</xdr:colOff>
      <xdr:row>116</xdr:row>
      <xdr:rowOff>40822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39</xdr:row>
      <xdr:rowOff>47625</xdr:rowOff>
    </xdr:from>
    <xdr:to>
      <xdr:col>4</xdr:col>
      <xdr:colOff>466726</xdr:colOff>
      <xdr:row>54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le37" displayName="Table37" ref="A34:A39" totalsRowShown="0" headerRowDxfId="39" dataDxfId="38">
  <tableColumns count="1">
    <tableColumn id="1" name="Program Outcome" dataDxfId="37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76:F79" totalsRowShown="0" headerRowDxfId="36">
  <autoFilter ref="A76:F79"/>
  <tableColumns count="6">
    <tableColumn id="1" name="Column1" dataDxfId="35"/>
    <tableColumn id="2" name="a"/>
    <tableColumn id="3" name="c"/>
    <tableColumn id="4" name="d"/>
    <tableColumn id="5" name="e"/>
    <tableColumn id="6" name="k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A10:AE74" totalsRowShown="0" headerRowDxfId="34" dataDxfId="33">
  <autoFilter ref="A10:AE74"/>
  <tableColumns count="31">
    <tableColumn id="1" name="Column1" dataDxfId="32"/>
    <tableColumn id="2" name="Column2" dataDxfId="31"/>
    <tableColumn id="3" name="Column3" dataDxfId="30"/>
    <tableColumn id="4" name="Column4" dataDxfId="29"/>
    <tableColumn id="5" name="Column5" dataDxfId="28">
      <calculatedColumnFormula>D11/2*100</calculatedColumnFormula>
    </tableColumn>
    <tableColumn id="6" name="Column6" dataDxfId="27"/>
    <tableColumn id="7" name="Column7" dataDxfId="26">
      <calculatedColumnFormula>F11/16*100</calculatedColumnFormula>
    </tableColumn>
    <tableColumn id="8" name="Column8" dataDxfId="25"/>
    <tableColumn id="258" name="Column811" dataDxfId="24">
      <calculatedColumnFormula>H11/16*100</calculatedColumnFormula>
    </tableColumn>
    <tableColumn id="10" name="Column10" dataDxfId="23"/>
    <tableColumn id="11" name="Column11" dataDxfId="22">
      <calculatedColumnFormula>J11/2*100</calculatedColumnFormula>
    </tableColumn>
    <tableColumn id="12" name="Column12" dataDxfId="21"/>
    <tableColumn id="13" name="Column13" dataDxfId="20">
      <calculatedColumnFormula>L11/2*100</calculatedColumnFormula>
    </tableColumn>
    <tableColumn id="14" name="Column14" dataDxfId="19"/>
    <tableColumn id="260" name="Column1411" dataDxfId="18">
      <calculatedColumnFormula>N11/16*100</calculatedColumnFormula>
    </tableColumn>
    <tableColumn id="259" name="Column1410" dataDxfId="17"/>
    <tableColumn id="15" name="Column15" dataDxfId="16">
      <calculatedColumnFormula>P11/15*100</calculatedColumnFormula>
    </tableColumn>
    <tableColumn id="39" name="Column152" dataDxfId="15"/>
    <tableColumn id="40" name="Column153" dataDxfId="14">
      <calculatedColumnFormula>R11/15*100</calculatedColumnFormula>
    </tableColumn>
    <tableColumn id="16" name="Column16" dataDxfId="13"/>
    <tableColumn id="17" name="Column17" dataDxfId="12">
      <calculatedColumnFormula>T11/2*100</calculatedColumnFormula>
    </tableColumn>
    <tableColumn id="18" name="Column18" dataDxfId="11"/>
    <tableColumn id="19" name="Column19" dataDxfId="10">
      <calculatedColumnFormula>V11/2*100</calculatedColumnFormula>
    </tableColumn>
    <tableColumn id="20" name="Column20" dataDxfId="9"/>
    <tableColumn id="21" name="Column21" dataDxfId="8">
      <calculatedColumnFormula>X11/2*100</calculatedColumnFormula>
    </tableColumn>
    <tableColumn id="41" name="Column22" dataDxfId="7"/>
    <tableColumn id="42" name="Column23" dataDxfId="6">
      <calculatedColumnFormula>Z11/2*100</calculatedColumnFormula>
    </tableColumn>
    <tableColumn id="43" name="Column9" dataDxfId="5"/>
    <tableColumn id="44" name="Column26" dataDxfId="4">
      <calculatedColumnFormula>Table15[[#This Row],[Column9]]/2*100</calculatedColumnFormula>
    </tableColumn>
    <tableColumn id="45" name="Column24" dataDxfId="3"/>
    <tableColumn id="46" name="Column25" dataDxfId="2">
      <calculatedColumnFormula>AD11/2*100</calculatedColumnFormula>
    </tableColumn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1" name="Table92" displayName="Table92" ref="A28:G32" totalsRowShown="0" headerRowDxfId="1">
  <autoFilter ref="A28:G32"/>
  <tableColumns count="7">
    <tableColumn id="1" name="Column1" dataDxfId="0"/>
    <tableColumn id="2" name="a"/>
    <tableColumn id="3" name="c"/>
    <tableColumn id="4" name="d"/>
    <tableColumn id="5" name="e"/>
    <tableColumn id="6" name="k"/>
    <tableColumn id="7" name="Column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2"/>
  <sheetViews>
    <sheetView tabSelected="1" workbookViewId="0">
      <selection activeCell="C17" sqref="C17"/>
    </sheetView>
  </sheetViews>
  <sheetFormatPr defaultRowHeight="12.75"/>
  <cols>
    <col min="1" max="1" width="15" style="67" customWidth="1"/>
    <col min="2" max="2" width="18.140625" style="67" customWidth="1"/>
    <col min="3" max="3" width="15.7109375" style="67" customWidth="1"/>
    <col min="4" max="4" width="28.42578125" style="67" customWidth="1"/>
    <col min="5" max="5" width="9.140625" style="67"/>
    <col min="6" max="6" width="41.42578125" style="67" customWidth="1"/>
    <col min="7" max="16384" width="9.140625" style="67"/>
  </cols>
  <sheetData>
    <row r="1" spans="1:9" ht="19.5" thickBot="1">
      <c r="A1" s="65"/>
      <c r="B1" s="66" t="s">
        <v>19</v>
      </c>
      <c r="C1" s="65"/>
      <c r="D1" s="66"/>
      <c r="E1" s="66"/>
      <c r="F1" s="66"/>
    </row>
    <row r="2" spans="1:9" ht="15.75" thickTop="1">
      <c r="A2" s="68" t="s">
        <v>20</v>
      </c>
      <c r="B2" s="69" t="s">
        <v>288</v>
      </c>
      <c r="C2" s="70"/>
      <c r="D2" s="71"/>
      <c r="E2" s="71"/>
      <c r="F2" s="71"/>
    </row>
    <row r="3" spans="1:9" ht="15">
      <c r="A3" s="68" t="s">
        <v>21</v>
      </c>
      <c r="B3" s="69" t="s">
        <v>289</v>
      </c>
      <c r="C3" s="70"/>
      <c r="D3" s="71"/>
      <c r="E3" s="71"/>
      <c r="F3" s="71"/>
    </row>
    <row r="4" spans="1:9" ht="15">
      <c r="A4" s="68" t="s">
        <v>22</v>
      </c>
      <c r="B4" s="69" t="s">
        <v>290</v>
      </c>
      <c r="C4" s="70"/>
      <c r="D4" s="71"/>
      <c r="E4" s="71"/>
      <c r="F4" s="71"/>
    </row>
    <row r="5" spans="1:9" ht="15.75">
      <c r="A5" s="68" t="s">
        <v>23</v>
      </c>
      <c r="B5" s="69" t="s">
        <v>291</v>
      </c>
      <c r="C5" s="70"/>
      <c r="D5" s="3"/>
      <c r="E5" s="3"/>
      <c r="F5" s="3"/>
    </row>
    <row r="6" spans="1:9" ht="15.75">
      <c r="A6" s="225" t="s">
        <v>62</v>
      </c>
      <c r="B6" s="69" t="s">
        <v>292</v>
      </c>
      <c r="C6" s="70"/>
      <c r="D6" s="3"/>
      <c r="E6" s="3"/>
      <c r="F6" s="3"/>
    </row>
    <row r="7" spans="1:9" ht="15">
      <c r="A7" s="72"/>
      <c r="B7" s="72"/>
      <c r="C7" s="72"/>
      <c r="D7" s="72"/>
      <c r="E7" s="72"/>
      <c r="F7" s="72"/>
    </row>
    <row r="8" spans="1:9" ht="15.75">
      <c r="A8" s="73"/>
      <c r="B8" s="9"/>
      <c r="C8" s="74"/>
      <c r="D8" s="74"/>
      <c r="E8" s="74"/>
      <c r="F8" s="74"/>
    </row>
    <row r="9" spans="1:9" ht="15.75" thickBot="1">
      <c r="A9" s="75" t="s">
        <v>2</v>
      </c>
      <c r="B9" s="75"/>
      <c r="C9" s="75"/>
      <c r="D9" s="75"/>
      <c r="E9" s="75"/>
      <c r="F9" s="75"/>
      <c r="G9" s="75"/>
      <c r="H9" s="75"/>
    </row>
    <row r="10" spans="1:9" ht="15.75">
      <c r="A10" s="58" t="s">
        <v>3</v>
      </c>
      <c r="B10" s="105" t="s">
        <v>329</v>
      </c>
      <c r="C10" s="105"/>
      <c r="D10" s="105"/>
      <c r="E10" s="105"/>
    </row>
    <row r="11" spans="1:9" ht="15">
      <c r="A11" s="58" t="s">
        <v>4</v>
      </c>
      <c r="B11" s="222" t="s">
        <v>294</v>
      </c>
      <c r="E11" s="78"/>
      <c r="F11" s="78"/>
      <c r="G11" s="78"/>
      <c r="H11" s="78"/>
    </row>
    <row r="12" spans="1:9" ht="15">
      <c r="A12" s="58" t="s">
        <v>5</v>
      </c>
      <c r="B12" s="222" t="s">
        <v>295</v>
      </c>
      <c r="C12" s="78"/>
      <c r="D12" s="78"/>
      <c r="E12" s="77"/>
      <c r="F12" s="77"/>
      <c r="G12" s="79"/>
      <c r="H12" s="79"/>
    </row>
    <row r="13" spans="1:9" ht="15">
      <c r="A13" s="58" t="s">
        <v>6</v>
      </c>
      <c r="B13" s="223" t="s">
        <v>296</v>
      </c>
      <c r="C13" s="77"/>
      <c r="D13" s="77"/>
      <c r="E13" s="80"/>
    </row>
    <row r="14" spans="1:9" ht="15">
      <c r="A14" s="81" t="s">
        <v>99</v>
      </c>
      <c r="B14" s="223" t="s">
        <v>297</v>
      </c>
      <c r="C14" s="80"/>
      <c r="D14" s="80"/>
      <c r="G14" s="80"/>
      <c r="H14" s="80"/>
    </row>
    <row r="15" spans="1:9">
      <c r="A15" s="81" t="s">
        <v>281</v>
      </c>
      <c r="B15" s="224" t="s">
        <v>319</v>
      </c>
    </row>
    <row r="16" spans="1:9" ht="15.75">
      <c r="A16" s="82" t="s">
        <v>10</v>
      </c>
      <c r="B16" s="82"/>
      <c r="C16" s="3" t="s">
        <v>387</v>
      </c>
      <c r="D16" s="83"/>
      <c r="E16" s="83"/>
      <c r="F16" s="83"/>
      <c r="G16" s="83"/>
      <c r="H16" s="83"/>
      <c r="I16" s="83"/>
    </row>
    <row r="18" spans="1:42" ht="15">
      <c r="A18" s="72" t="s">
        <v>53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42" ht="15">
      <c r="B19" s="84"/>
      <c r="C19" s="83"/>
      <c r="D19" s="83"/>
      <c r="E19" s="83"/>
      <c r="F19" s="83"/>
      <c r="G19" s="83"/>
      <c r="H19" s="83"/>
      <c r="I19" s="83"/>
    </row>
    <row r="20" spans="1:42" ht="15">
      <c r="A20" s="67">
        <v>1</v>
      </c>
      <c r="B20" s="85" t="s">
        <v>298</v>
      </c>
      <c r="C20" s="83"/>
      <c r="D20" s="83"/>
      <c r="E20" s="83"/>
      <c r="F20" s="83"/>
      <c r="G20" s="83"/>
      <c r="H20" s="83"/>
      <c r="I20" s="83"/>
    </row>
    <row r="21" spans="1:42" ht="15">
      <c r="A21" s="67">
        <v>2</v>
      </c>
      <c r="B21" s="85" t="s">
        <v>299</v>
      </c>
      <c r="C21" s="86"/>
      <c r="D21" s="86"/>
      <c r="E21" s="86"/>
      <c r="F21" s="86"/>
      <c r="G21" s="86"/>
      <c r="H21" s="86"/>
      <c r="I21" s="86"/>
    </row>
    <row r="22" spans="1:42" ht="15">
      <c r="A22" s="67">
        <v>3</v>
      </c>
      <c r="B22" s="85" t="s">
        <v>332</v>
      </c>
      <c r="C22" s="83"/>
      <c r="D22" s="83"/>
      <c r="E22" s="83"/>
      <c r="F22" s="83"/>
      <c r="G22" s="83"/>
      <c r="H22" s="83"/>
      <c r="I22" s="83"/>
    </row>
    <row r="23" spans="1:42" ht="15">
      <c r="A23" s="67">
        <v>4</v>
      </c>
      <c r="B23" s="85" t="s">
        <v>333</v>
      </c>
      <c r="C23" s="83"/>
      <c r="D23" s="83"/>
      <c r="E23" s="83"/>
      <c r="F23" s="83"/>
      <c r="G23" s="83"/>
      <c r="H23" s="83"/>
      <c r="I23" s="83"/>
    </row>
    <row r="24" spans="1:42" ht="15">
      <c r="A24" s="67">
        <v>5</v>
      </c>
      <c r="B24" s="87" t="s">
        <v>83</v>
      </c>
      <c r="C24" s="83"/>
      <c r="D24" s="83"/>
      <c r="E24" s="83"/>
      <c r="F24" s="83"/>
      <c r="G24" s="83"/>
      <c r="H24" s="83"/>
      <c r="I24" s="83"/>
    </row>
    <row r="25" spans="1:42" ht="15">
      <c r="C25" s="86"/>
      <c r="D25" s="86"/>
      <c r="E25" s="86"/>
      <c r="F25" s="86"/>
      <c r="G25" s="86"/>
      <c r="H25" s="86"/>
      <c r="I25" s="86"/>
    </row>
    <row r="26" spans="1:42" ht="15">
      <c r="B26" s="85"/>
      <c r="C26" s="86"/>
      <c r="D26" s="86"/>
      <c r="E26" s="86"/>
      <c r="F26" s="86"/>
      <c r="G26" s="86"/>
      <c r="H26" s="86"/>
      <c r="I26" s="86"/>
    </row>
    <row r="27" spans="1:42" ht="15.75" thickBot="1">
      <c r="A27" s="8" t="s">
        <v>56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42" ht="15">
      <c r="A28" s="85" t="s">
        <v>95</v>
      </c>
      <c r="B28" s="83"/>
      <c r="C28" s="83"/>
      <c r="E28" s="83"/>
      <c r="F28" s="83"/>
      <c r="G28" s="83"/>
      <c r="H28" s="83"/>
      <c r="I28" s="83"/>
    </row>
    <row r="29" spans="1:42" ht="15">
      <c r="A29" s="10" t="s">
        <v>57</v>
      </c>
      <c r="B29" s="88" t="s">
        <v>58</v>
      </c>
      <c r="C29" s="83"/>
      <c r="E29" s="83"/>
      <c r="F29" s="83"/>
      <c r="G29" s="83"/>
      <c r="H29" s="83"/>
      <c r="I29" s="83"/>
    </row>
    <row r="30" spans="1:42" ht="15">
      <c r="B30" s="84"/>
      <c r="C30" s="83"/>
      <c r="D30" s="83"/>
      <c r="E30" s="83"/>
      <c r="F30" s="83"/>
      <c r="G30" s="83"/>
      <c r="H30" s="83"/>
      <c r="I30" s="83"/>
    </row>
    <row r="31" spans="1:42" ht="15.75" thickBot="1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3" spans="1:3" ht="15">
      <c r="A33" s="83"/>
      <c r="B33" s="83"/>
      <c r="C33" s="83"/>
    </row>
    <row r="34" spans="1:3">
      <c r="A34" s="7" t="s">
        <v>18</v>
      </c>
      <c r="B34" s="7" t="s">
        <v>17</v>
      </c>
      <c r="C34" s="88"/>
    </row>
    <row r="35" spans="1:3" ht="15">
      <c r="A35" s="83" t="s">
        <v>367</v>
      </c>
      <c r="B35" s="89">
        <v>0.27</v>
      </c>
    </row>
    <row r="36" spans="1:3" ht="15">
      <c r="A36" s="83" t="s">
        <v>368</v>
      </c>
      <c r="B36" s="89">
        <v>0.2</v>
      </c>
    </row>
    <row r="37" spans="1:3" ht="15">
      <c r="A37" s="83" t="s">
        <v>369</v>
      </c>
      <c r="B37" s="89">
        <v>0.13</v>
      </c>
    </row>
    <row r="38" spans="1:3" ht="15">
      <c r="A38" s="83" t="s">
        <v>370</v>
      </c>
      <c r="B38" s="90">
        <v>0.2</v>
      </c>
    </row>
    <row r="39" spans="1:3" ht="15">
      <c r="A39" s="83" t="s">
        <v>386</v>
      </c>
      <c r="B39" s="89">
        <v>0.2</v>
      </c>
    </row>
    <row r="45" spans="1:3">
      <c r="B45" s="2"/>
    </row>
    <row r="49" spans="1:6">
      <c r="B49" s="98" t="s">
        <v>176</v>
      </c>
      <c r="C49" s="99" t="s">
        <v>63</v>
      </c>
      <c r="D49" s="99" t="s">
        <v>7</v>
      </c>
      <c r="E49" s="98"/>
      <c r="F49" s="10"/>
    </row>
    <row r="50" spans="1:6" ht="12.75" customHeight="1">
      <c r="B50" s="97"/>
      <c r="C50" s="100"/>
      <c r="D50" s="255">
        <v>89</v>
      </c>
      <c r="E50" s="256" t="s">
        <v>182</v>
      </c>
    </row>
    <row r="51" spans="1:6" ht="15.75">
      <c r="A51" s="257" t="s">
        <v>175</v>
      </c>
      <c r="B51" s="104" t="s">
        <v>301</v>
      </c>
      <c r="C51" s="101">
        <v>86</v>
      </c>
      <c r="D51" s="255"/>
      <c r="E51" s="256"/>
    </row>
    <row r="52" spans="1:6" ht="15.75">
      <c r="A52" s="257"/>
      <c r="B52" s="104" t="s">
        <v>302</v>
      </c>
      <c r="C52" s="100">
        <v>91</v>
      </c>
      <c r="D52" s="255"/>
      <c r="E52" s="256"/>
    </row>
    <row r="53" spans="1:6" ht="15.75">
      <c r="A53" s="257" t="s">
        <v>177</v>
      </c>
      <c r="B53" s="76" t="s">
        <v>303</v>
      </c>
      <c r="C53" s="101">
        <v>73</v>
      </c>
      <c r="D53" s="255"/>
      <c r="E53" s="256"/>
    </row>
    <row r="54" spans="1:6" ht="15.75">
      <c r="A54" s="257"/>
      <c r="B54" s="104" t="s">
        <v>247</v>
      </c>
      <c r="C54" s="100">
        <v>89</v>
      </c>
      <c r="D54" s="255"/>
      <c r="E54" s="256"/>
    </row>
    <row r="55" spans="1:6" ht="12.75" customHeight="1">
      <c r="A55" s="216"/>
      <c r="B55" s="97"/>
      <c r="C55" s="97"/>
      <c r="D55" s="97"/>
      <c r="E55" s="97"/>
    </row>
    <row r="56" spans="1:6" ht="12.75" customHeight="1">
      <c r="A56" s="256" t="s">
        <v>178</v>
      </c>
      <c r="B56" s="97"/>
      <c r="C56" s="97"/>
      <c r="D56" s="97"/>
      <c r="E56" s="97"/>
    </row>
    <row r="57" spans="1:6" ht="15.75">
      <c r="A57" s="256"/>
      <c r="B57" s="76" t="s">
        <v>304</v>
      </c>
      <c r="C57" s="97">
        <v>78</v>
      </c>
      <c r="D57" s="255">
        <f>AVERAGE(C57:C60)</f>
        <v>80.5</v>
      </c>
      <c r="E57" s="256" t="s">
        <v>276</v>
      </c>
    </row>
    <row r="58" spans="1:6" ht="15.75">
      <c r="A58" s="256"/>
      <c r="B58" s="76" t="s">
        <v>305</v>
      </c>
      <c r="C58" s="97">
        <v>81</v>
      </c>
      <c r="D58" s="255"/>
      <c r="E58" s="256"/>
    </row>
    <row r="59" spans="1:6" ht="15.75">
      <c r="A59" s="256"/>
      <c r="B59" s="104" t="s">
        <v>306</v>
      </c>
      <c r="C59" s="97">
        <v>84</v>
      </c>
      <c r="D59" s="255"/>
      <c r="E59" s="256"/>
    </row>
    <row r="60" spans="1:6" ht="15.75">
      <c r="A60" s="256"/>
      <c r="B60" s="104" t="s">
        <v>250</v>
      </c>
      <c r="C60" s="97">
        <v>79</v>
      </c>
      <c r="D60" s="97"/>
      <c r="E60" s="97"/>
    </row>
    <row r="61" spans="1:6" ht="15.75">
      <c r="A61" s="256" t="s">
        <v>179</v>
      </c>
      <c r="B61" s="76" t="s">
        <v>307</v>
      </c>
      <c r="C61" s="97">
        <v>82</v>
      </c>
      <c r="D61" s="255">
        <f>AVERAGE(C61:C64)</f>
        <v>89.75</v>
      </c>
      <c r="E61" s="256" t="s">
        <v>275</v>
      </c>
    </row>
    <row r="62" spans="1:6" ht="15.75">
      <c r="A62" s="256"/>
      <c r="B62" s="76" t="s">
        <v>102</v>
      </c>
      <c r="C62" s="97">
        <v>94</v>
      </c>
      <c r="D62" s="255"/>
      <c r="E62" s="256"/>
    </row>
    <row r="63" spans="1:6" ht="15.75">
      <c r="A63" s="256"/>
      <c r="B63" s="76" t="s">
        <v>308</v>
      </c>
      <c r="C63" s="97">
        <v>94</v>
      </c>
      <c r="D63" s="255"/>
      <c r="E63" s="256"/>
    </row>
    <row r="64" spans="1:6" ht="15.75">
      <c r="A64" s="256"/>
      <c r="B64" s="76" t="s">
        <v>248</v>
      </c>
      <c r="C64" s="97">
        <v>89</v>
      </c>
      <c r="D64" s="255"/>
      <c r="E64" s="256"/>
    </row>
    <row r="65" spans="1:6" ht="12.75" customHeight="1">
      <c r="A65" s="97"/>
      <c r="B65" s="97"/>
      <c r="C65" s="97"/>
      <c r="D65" s="97"/>
      <c r="E65" s="97"/>
    </row>
    <row r="66" spans="1:6" ht="15.75">
      <c r="A66" s="256" t="s">
        <v>180</v>
      </c>
      <c r="B66" s="104" t="s">
        <v>101</v>
      </c>
      <c r="C66" s="97">
        <v>94</v>
      </c>
      <c r="D66" s="255">
        <f>AVERAGE(C66:C69)</f>
        <v>89</v>
      </c>
      <c r="E66" s="256" t="s">
        <v>273</v>
      </c>
    </row>
    <row r="67" spans="1:6" ht="15" customHeight="1">
      <c r="A67" s="256"/>
      <c r="B67" s="83" t="s">
        <v>104</v>
      </c>
      <c r="C67" s="97">
        <v>94</v>
      </c>
      <c r="D67" s="255"/>
      <c r="E67" s="256"/>
    </row>
    <row r="68" spans="1:6" ht="15" customHeight="1">
      <c r="A68" s="256"/>
      <c r="B68" s="83" t="s">
        <v>103</v>
      </c>
      <c r="C68" s="97">
        <v>77</v>
      </c>
      <c r="D68" s="255"/>
      <c r="E68" s="256"/>
    </row>
    <row r="69" spans="1:6" ht="15" customHeight="1">
      <c r="A69" s="256"/>
      <c r="B69" s="83" t="s">
        <v>249</v>
      </c>
      <c r="C69" s="97">
        <v>91</v>
      </c>
      <c r="D69" s="97"/>
      <c r="E69" s="97"/>
    </row>
    <row r="70" spans="1:6" ht="12.75" customHeight="1">
      <c r="A70" s="256" t="s">
        <v>282</v>
      </c>
      <c r="B70" s="102"/>
      <c r="C70" s="97"/>
      <c r="D70" s="138"/>
      <c r="E70" s="256" t="s">
        <v>274</v>
      </c>
    </row>
    <row r="71" spans="1:6" ht="15.75">
      <c r="A71" s="256"/>
      <c r="B71" s="104" t="s">
        <v>259</v>
      </c>
      <c r="C71" s="97">
        <v>91</v>
      </c>
      <c r="D71" s="255">
        <f>AVERAGE(C71:C74)</f>
        <v>86</v>
      </c>
      <c r="E71" s="256"/>
    </row>
    <row r="72" spans="1:6" ht="15.75">
      <c r="A72" s="256"/>
      <c r="B72" s="76" t="s">
        <v>260</v>
      </c>
      <c r="C72" s="67">
        <v>88</v>
      </c>
      <c r="D72" s="255"/>
    </row>
    <row r="73" spans="1:6" ht="15.75">
      <c r="A73" s="256"/>
      <c r="B73" s="104" t="s">
        <v>261</v>
      </c>
      <c r="C73" s="59">
        <v>81</v>
      </c>
      <c r="D73" s="255"/>
      <c r="E73" s="59"/>
      <c r="F73" s="60"/>
    </row>
    <row r="74" spans="1:6" ht="15.75">
      <c r="A74" s="256"/>
      <c r="B74" s="104" t="s">
        <v>262</v>
      </c>
      <c r="C74" s="3">
        <v>84</v>
      </c>
      <c r="D74" s="255"/>
      <c r="E74" s="3"/>
      <c r="F74" s="83"/>
    </row>
    <row r="75" spans="1:6">
      <c r="A75" s="256"/>
    </row>
    <row r="76" spans="1:6">
      <c r="A76" s="60" t="s">
        <v>24</v>
      </c>
      <c r="B76" s="59" t="s">
        <v>8</v>
      </c>
      <c r="C76" s="59" t="s">
        <v>9</v>
      </c>
      <c r="D76" s="59" t="s">
        <v>84</v>
      </c>
      <c r="E76" s="60" t="s">
        <v>96</v>
      </c>
      <c r="F76" s="59" t="s">
        <v>11</v>
      </c>
    </row>
    <row r="77" spans="1:6">
      <c r="A77" s="91" t="s">
        <v>0</v>
      </c>
      <c r="B77" s="61">
        <v>0.89</v>
      </c>
      <c r="C77" s="61">
        <v>0.81</v>
      </c>
      <c r="D77" s="61">
        <v>0.9</v>
      </c>
      <c r="E77" s="61">
        <v>0.89</v>
      </c>
      <c r="F77" s="92">
        <v>0.86</v>
      </c>
    </row>
    <row r="78" spans="1:6">
      <c r="A78" s="93" t="s">
        <v>12</v>
      </c>
      <c r="B78" s="62">
        <v>0.7</v>
      </c>
      <c r="C78" s="62">
        <v>0.7</v>
      </c>
      <c r="D78" s="62">
        <v>0.7</v>
      </c>
      <c r="E78" s="62">
        <v>0.7</v>
      </c>
      <c r="F78" s="62">
        <v>0.7</v>
      </c>
    </row>
    <row r="79" spans="1:6" ht="25.5">
      <c r="A79" s="94" t="s">
        <v>13</v>
      </c>
      <c r="B79" s="63" t="s">
        <v>14</v>
      </c>
      <c r="C79" s="63" t="s">
        <v>14</v>
      </c>
      <c r="D79" s="64" t="s">
        <v>14</v>
      </c>
      <c r="E79" s="64" t="s">
        <v>14</v>
      </c>
      <c r="F79" s="64" t="s">
        <v>14</v>
      </c>
    </row>
    <row r="81" spans="1:21" ht="18" thickBot="1">
      <c r="A81" s="95" t="s">
        <v>59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3.5" thickTop="1"/>
  </sheetData>
  <mergeCells count="16">
    <mergeCell ref="A70:A75"/>
    <mergeCell ref="D71:D74"/>
    <mergeCell ref="E57:E59"/>
    <mergeCell ref="E61:E64"/>
    <mergeCell ref="E70:E71"/>
    <mergeCell ref="E66:E68"/>
    <mergeCell ref="D66:D68"/>
    <mergeCell ref="A66:A69"/>
    <mergeCell ref="A56:A60"/>
    <mergeCell ref="D50:D54"/>
    <mergeCell ref="E50:E54"/>
    <mergeCell ref="A61:A64"/>
    <mergeCell ref="D57:D59"/>
    <mergeCell ref="D61:D64"/>
    <mergeCell ref="A51:A52"/>
    <mergeCell ref="A53:A5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13"/>
  <sheetViews>
    <sheetView topLeftCell="A94" zoomScale="55" zoomScaleNormal="55" workbookViewId="0">
      <selection activeCell="B6" sqref="B6"/>
    </sheetView>
  </sheetViews>
  <sheetFormatPr defaultColWidth="12.42578125" defaultRowHeight="12.75"/>
  <cols>
    <col min="1" max="1" width="5.7109375" customWidth="1"/>
    <col min="2" max="2" width="17.5703125" customWidth="1"/>
    <col min="3" max="3" width="29.42578125" customWidth="1"/>
    <col min="4" max="4" width="6.140625" customWidth="1"/>
    <col min="5" max="6" width="5.28515625" customWidth="1"/>
    <col min="7" max="7" width="5.42578125" customWidth="1"/>
    <col min="8" max="8" width="7" customWidth="1"/>
    <col min="9" max="9" width="5.85546875" customWidth="1"/>
    <col min="10" max="10" width="5.7109375" style="21" customWidth="1"/>
    <col min="11" max="12" width="5.42578125" style="21" customWidth="1"/>
    <col min="13" max="14" width="6.28515625" style="21" customWidth="1"/>
    <col min="15" max="15" width="6.42578125" style="21" customWidth="1"/>
    <col min="16" max="16" width="6.28515625" style="21" customWidth="1"/>
    <col min="17" max="18" width="6.42578125" style="21" customWidth="1"/>
    <col min="19" max="19" width="6.42578125" customWidth="1"/>
    <col min="20" max="20" width="5.7109375" customWidth="1"/>
    <col min="21" max="21" width="6.140625" customWidth="1"/>
    <col min="22" max="22" width="6" customWidth="1"/>
    <col min="23" max="23" width="7.5703125" customWidth="1"/>
    <col min="24" max="24" width="6.7109375" customWidth="1"/>
    <col min="25" max="25" width="5" customWidth="1"/>
    <col min="26" max="27" width="5.7109375" customWidth="1"/>
    <col min="28" max="28" width="6.140625" customWidth="1"/>
    <col min="29" max="29" width="5.42578125" customWidth="1"/>
    <col min="30" max="30" width="6" customWidth="1"/>
    <col min="31" max="31" width="4.85546875" customWidth="1"/>
    <col min="32" max="32" width="6.42578125" customWidth="1"/>
    <col min="33" max="33" width="6" customWidth="1"/>
    <col min="34" max="35" width="6.7109375" customWidth="1"/>
    <col min="36" max="36" width="5.85546875" customWidth="1"/>
    <col min="37" max="37" width="6.42578125" customWidth="1"/>
    <col min="38" max="38" width="4.85546875" customWidth="1"/>
    <col min="39" max="39" width="6.42578125" customWidth="1"/>
    <col min="40" max="40" width="6" customWidth="1"/>
    <col min="41" max="41" width="5.7109375" customWidth="1"/>
    <col min="42" max="42" width="4.140625" customWidth="1"/>
    <col min="43" max="43" width="6.140625" customWidth="1"/>
  </cols>
  <sheetData>
    <row r="1" spans="1:246" s="6" customFormat="1" ht="30.75" customHeight="1">
      <c r="A1" s="28"/>
      <c r="B1" s="28"/>
      <c r="C1" s="28"/>
      <c r="D1" s="46" t="s">
        <v>60</v>
      </c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6"/>
      <c r="T1" s="46"/>
      <c r="U1" s="46"/>
      <c r="V1" s="46"/>
      <c r="W1" s="46"/>
      <c r="X1" s="46"/>
      <c r="Y1" s="46"/>
      <c r="Z1" s="48"/>
      <c r="AA1" s="48"/>
      <c r="AB1" s="48"/>
      <c r="AC1" s="48"/>
      <c r="AD1" s="48"/>
      <c r="AE1" s="48"/>
      <c r="AF1" s="48"/>
      <c r="AG1" s="48"/>
      <c r="AH1" s="48"/>
      <c r="AI1" s="4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15" customHeight="1">
      <c r="A2" s="226" t="s">
        <v>20</v>
      </c>
      <c r="B2" s="31" t="s">
        <v>287</v>
      </c>
      <c r="C2" s="45"/>
      <c r="D2" s="51"/>
      <c r="E2" s="51"/>
      <c r="F2" s="51"/>
      <c r="G2" s="51"/>
      <c r="H2" s="52"/>
      <c r="I2" s="52"/>
      <c r="J2" s="53"/>
      <c r="K2" s="53"/>
      <c r="L2" s="53"/>
      <c r="M2" s="54"/>
      <c r="N2" s="54"/>
      <c r="O2" s="54"/>
      <c r="P2" s="54"/>
      <c r="Q2" s="54"/>
      <c r="R2" s="54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246" ht="15" customHeight="1">
      <c r="A3" s="226" t="s">
        <v>21</v>
      </c>
      <c r="B3" s="31" t="s">
        <v>283</v>
      </c>
      <c r="C3" s="45"/>
      <c r="D3" s="51"/>
      <c r="E3" s="51"/>
      <c r="F3" s="51"/>
      <c r="G3" s="51"/>
      <c r="H3" s="52"/>
      <c r="I3" s="52"/>
      <c r="J3" s="53"/>
      <c r="K3" s="53"/>
      <c r="L3" s="53"/>
      <c r="M3" s="54"/>
      <c r="N3" s="54"/>
      <c r="O3" s="54"/>
      <c r="P3" s="54"/>
      <c r="Q3" s="54"/>
      <c r="R3" s="54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246" ht="15" customHeight="1">
      <c r="A4" s="226" t="s">
        <v>21</v>
      </c>
      <c r="B4" s="31" t="s">
        <v>286</v>
      </c>
      <c r="C4" s="45"/>
      <c r="D4" s="51"/>
      <c r="E4" s="51"/>
      <c r="F4" s="51"/>
      <c r="G4" s="51"/>
      <c r="H4" s="52"/>
      <c r="I4" s="52"/>
      <c r="J4" s="53"/>
      <c r="K4" s="53"/>
      <c r="L4" s="53"/>
      <c r="M4" s="54"/>
      <c r="N4" s="54"/>
      <c r="O4" s="54"/>
      <c r="P4" s="54"/>
      <c r="Q4" s="54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46" ht="15" customHeight="1">
      <c r="A5" s="30" t="s">
        <v>21</v>
      </c>
      <c r="B5" s="31" t="s">
        <v>284</v>
      </c>
      <c r="C5" s="45"/>
      <c r="D5" s="51"/>
      <c r="E5" s="55"/>
      <c r="F5" s="51"/>
      <c r="G5" s="51"/>
      <c r="H5" s="52"/>
      <c r="I5" s="52"/>
      <c r="J5" s="53"/>
      <c r="K5" s="53"/>
      <c r="L5" s="53"/>
      <c r="M5" s="54"/>
      <c r="N5" s="54"/>
      <c r="O5" s="54"/>
      <c r="P5" s="54"/>
      <c r="Q5" s="54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246" ht="26.25" customHeight="1">
      <c r="A6" s="30" t="s">
        <v>21</v>
      </c>
      <c r="B6" s="31" t="s">
        <v>285</v>
      </c>
      <c r="C6" s="45"/>
      <c r="D6" s="56"/>
      <c r="E6" s="56"/>
      <c r="F6" s="56"/>
      <c r="G6" s="52"/>
      <c r="H6" s="52"/>
      <c r="I6" s="55"/>
      <c r="J6" s="53"/>
      <c r="K6" s="53"/>
      <c r="L6" s="53"/>
      <c r="M6" s="54"/>
      <c r="N6" s="54"/>
      <c r="O6" s="54"/>
      <c r="P6" s="54"/>
      <c r="Q6" s="54"/>
      <c r="R6" s="54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246">
      <c r="A7" s="29"/>
      <c r="B7" s="29"/>
      <c r="C7" s="29"/>
      <c r="D7" s="49"/>
      <c r="E7" s="49"/>
      <c r="F7" s="49"/>
      <c r="G7" s="49"/>
      <c r="H7" s="49"/>
      <c r="I7" s="49"/>
      <c r="J7" s="50"/>
      <c r="K7" s="50"/>
      <c r="L7" s="50"/>
      <c r="M7" s="50"/>
      <c r="N7" s="50"/>
      <c r="O7" s="50"/>
      <c r="P7" s="50"/>
      <c r="Q7" s="50"/>
      <c r="R7" s="50"/>
      <c r="S7" s="49"/>
      <c r="T7" s="49"/>
      <c r="U7" s="49"/>
      <c r="V7" s="49"/>
      <c r="W7" s="49"/>
      <c r="X7" s="49"/>
      <c r="Y7" s="49"/>
      <c r="Z7" s="49"/>
      <c r="AA7" s="49"/>
      <c r="AB7" s="107"/>
      <c r="AC7" s="107"/>
      <c r="AD7" s="107"/>
      <c r="AE7" s="107"/>
      <c r="AF7" s="107"/>
      <c r="AG7" s="107"/>
      <c r="AH7" s="107"/>
      <c r="AI7" s="107"/>
    </row>
    <row r="8" spans="1:246" s="11" customFormat="1" ht="27" customHeight="1">
      <c r="A8" s="206" t="s">
        <v>54</v>
      </c>
      <c r="B8" s="206" t="s">
        <v>85</v>
      </c>
      <c r="C8" s="206" t="s">
        <v>1</v>
      </c>
      <c r="D8" s="276" t="s">
        <v>299</v>
      </c>
      <c r="E8" s="276"/>
      <c r="F8" s="276"/>
      <c r="G8" s="276"/>
      <c r="H8" s="276"/>
      <c r="I8" s="276"/>
      <c r="J8" s="258" t="s">
        <v>298</v>
      </c>
      <c r="K8" s="258"/>
      <c r="L8" s="258"/>
      <c r="M8" s="258"/>
      <c r="N8" s="258"/>
      <c r="O8" s="258"/>
      <c r="P8" s="260" t="s">
        <v>332</v>
      </c>
      <c r="Q8" s="261"/>
      <c r="R8" s="261"/>
      <c r="S8" s="262"/>
      <c r="T8" s="263" t="s">
        <v>300</v>
      </c>
      <c r="U8" s="264"/>
      <c r="V8" s="264"/>
      <c r="W8" s="264"/>
      <c r="X8" s="264"/>
      <c r="Y8" s="264"/>
      <c r="Z8" s="264"/>
      <c r="AA8" s="265"/>
      <c r="AB8" s="266" t="s">
        <v>168</v>
      </c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</row>
    <row r="9" spans="1:246" s="4" customFormat="1" ht="12.75" customHeight="1">
      <c r="A9" s="207" t="s">
        <v>64</v>
      </c>
      <c r="B9" s="207"/>
      <c r="C9" s="208"/>
      <c r="D9" s="33" t="s">
        <v>69</v>
      </c>
      <c r="E9" s="34" t="s">
        <v>55</v>
      </c>
      <c r="F9" s="33" t="s">
        <v>170</v>
      </c>
      <c r="G9" s="34" t="s">
        <v>55</v>
      </c>
      <c r="H9" s="33" t="s">
        <v>171</v>
      </c>
      <c r="I9" s="35" t="s">
        <v>68</v>
      </c>
      <c r="J9" s="36" t="s">
        <v>15</v>
      </c>
      <c r="K9" s="37" t="s">
        <v>55</v>
      </c>
      <c r="L9" s="36" t="s">
        <v>165</v>
      </c>
      <c r="M9" s="37" t="s">
        <v>55</v>
      </c>
      <c r="N9" s="57" t="s">
        <v>174</v>
      </c>
      <c r="O9" s="38" t="s">
        <v>55</v>
      </c>
      <c r="P9" s="240" t="s">
        <v>265</v>
      </c>
      <c r="Q9" s="39" t="s">
        <v>55</v>
      </c>
      <c r="R9" s="239" t="s">
        <v>334</v>
      </c>
      <c r="S9" s="40" t="s">
        <v>55</v>
      </c>
      <c r="T9" s="111" t="s">
        <v>263</v>
      </c>
      <c r="U9" s="112" t="s">
        <v>55</v>
      </c>
      <c r="V9" s="113" t="s">
        <v>166</v>
      </c>
      <c r="W9" s="112" t="s">
        <v>55</v>
      </c>
      <c r="X9" s="114" t="s">
        <v>167</v>
      </c>
      <c r="Y9" s="115" t="s">
        <v>55</v>
      </c>
      <c r="Z9" s="116" t="s">
        <v>264</v>
      </c>
      <c r="AA9" s="115" t="s">
        <v>55</v>
      </c>
      <c r="AB9" s="198" t="s">
        <v>253</v>
      </c>
      <c r="AC9" s="199" t="s">
        <v>172</v>
      </c>
      <c r="AD9" s="198" t="s">
        <v>252</v>
      </c>
      <c r="AE9" s="199" t="s">
        <v>55</v>
      </c>
      <c r="AF9" s="200" t="s">
        <v>251</v>
      </c>
      <c r="AG9" s="199" t="s">
        <v>55</v>
      </c>
      <c r="AH9" s="198" t="s">
        <v>254</v>
      </c>
      <c r="AI9" s="199" t="s">
        <v>55</v>
      </c>
      <c r="AJ9" s="201" t="s">
        <v>255</v>
      </c>
      <c r="AK9" s="199" t="s">
        <v>55</v>
      </c>
      <c r="AL9" s="202" t="s">
        <v>258</v>
      </c>
      <c r="AM9" s="199" t="s">
        <v>55</v>
      </c>
      <c r="AN9" s="202" t="s">
        <v>257</v>
      </c>
      <c r="AO9" s="199" t="s">
        <v>55</v>
      </c>
      <c r="AP9" s="202" t="s">
        <v>256</v>
      </c>
      <c r="AQ9" s="199" t="s">
        <v>55</v>
      </c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4" customFormat="1" ht="12.75" customHeight="1" thickBot="1">
      <c r="A10" s="207" t="s">
        <v>24</v>
      </c>
      <c r="B10" s="207" t="s">
        <v>25</v>
      </c>
      <c r="C10" s="207" t="s">
        <v>26</v>
      </c>
      <c r="D10" s="41" t="s">
        <v>27</v>
      </c>
      <c r="E10" s="41" t="s">
        <v>28</v>
      </c>
      <c r="F10" s="41" t="s">
        <v>29</v>
      </c>
      <c r="G10" s="41" t="s">
        <v>30</v>
      </c>
      <c r="H10" s="41" t="s">
        <v>31</v>
      </c>
      <c r="I10" s="41" t="s">
        <v>65</v>
      </c>
      <c r="J10" s="42" t="s">
        <v>33</v>
      </c>
      <c r="K10" s="42" t="s">
        <v>34</v>
      </c>
      <c r="L10" s="42" t="s">
        <v>35</v>
      </c>
      <c r="M10" s="42" t="s">
        <v>36</v>
      </c>
      <c r="N10" s="42" t="s">
        <v>37</v>
      </c>
      <c r="O10" s="42" t="s">
        <v>67</v>
      </c>
      <c r="P10" s="42" t="s">
        <v>66</v>
      </c>
      <c r="Q10" s="42" t="s">
        <v>38</v>
      </c>
      <c r="R10" s="42" t="s">
        <v>51</v>
      </c>
      <c r="S10" s="32" t="s">
        <v>52</v>
      </c>
      <c r="T10" s="117" t="s">
        <v>39</v>
      </c>
      <c r="U10" s="117" t="s">
        <v>40</v>
      </c>
      <c r="V10" s="117" t="s">
        <v>41</v>
      </c>
      <c r="W10" s="117" t="s">
        <v>42</v>
      </c>
      <c r="X10" s="117" t="s">
        <v>43</v>
      </c>
      <c r="Y10" s="117" t="s">
        <v>44</v>
      </c>
      <c r="Z10" s="118" t="s">
        <v>45</v>
      </c>
      <c r="AA10" s="118" t="s">
        <v>46</v>
      </c>
      <c r="AB10" s="203" t="s">
        <v>32</v>
      </c>
      <c r="AC10" s="203" t="s">
        <v>49</v>
      </c>
      <c r="AD10" s="204" t="s">
        <v>47</v>
      </c>
      <c r="AE10" s="204" t="s">
        <v>48</v>
      </c>
      <c r="AF10" s="204" t="s">
        <v>49</v>
      </c>
      <c r="AG10" s="204" t="s">
        <v>50</v>
      </c>
      <c r="AH10" s="204" t="s">
        <v>49</v>
      </c>
      <c r="AI10" s="204" t="s">
        <v>50</v>
      </c>
      <c r="AJ10" s="205"/>
      <c r="AK10" s="205"/>
      <c r="AL10" s="205"/>
      <c r="AM10" s="205"/>
      <c r="AN10" s="205"/>
      <c r="AO10" s="205"/>
      <c r="AP10" s="205"/>
      <c r="AQ10" s="205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4" customFormat="1" ht="12.75" customHeight="1" thickBot="1">
      <c r="A11" s="209" t="s">
        <v>105</v>
      </c>
      <c r="B11" s="210">
        <v>820812105001</v>
      </c>
      <c r="C11" s="211" t="s">
        <v>183</v>
      </c>
      <c r="D11" s="144">
        <v>2</v>
      </c>
      <c r="E11" s="145">
        <f t="shared" ref="E11:E42" si="0">D11/2*100</f>
        <v>100</v>
      </c>
      <c r="F11" s="146">
        <v>16</v>
      </c>
      <c r="G11" s="145">
        <f t="shared" ref="G11:G42" si="1">F11/16*100</f>
        <v>100</v>
      </c>
      <c r="H11" s="146">
        <v>8</v>
      </c>
      <c r="I11" s="145">
        <f t="shared" ref="I11:I42" si="2">H11/16*100</f>
        <v>50</v>
      </c>
      <c r="J11" s="157">
        <v>2</v>
      </c>
      <c r="K11" s="158">
        <f>J11/2*100</f>
        <v>100</v>
      </c>
      <c r="L11" s="159">
        <v>2</v>
      </c>
      <c r="M11" s="160">
        <f t="shared" ref="M11:M42" si="3">L11/2*100</f>
        <v>100</v>
      </c>
      <c r="N11" s="157">
        <v>15</v>
      </c>
      <c r="O11" s="160">
        <f t="shared" ref="O11:O42" si="4">N11/16*100</f>
        <v>93.75</v>
      </c>
      <c r="P11" s="139">
        <v>12</v>
      </c>
      <c r="Q11" s="167">
        <f t="shared" ref="Q11:Q74" si="5">P11/15*100</f>
        <v>80</v>
      </c>
      <c r="R11" s="140">
        <v>12</v>
      </c>
      <c r="S11" s="141">
        <f t="shared" ref="S11:S74" si="6">R11/15*100</f>
        <v>80</v>
      </c>
      <c r="T11" s="144">
        <v>2</v>
      </c>
      <c r="U11" s="145">
        <f t="shared" ref="U11:U74" si="7">T11/2*100</f>
        <v>100</v>
      </c>
      <c r="V11" s="146">
        <v>2</v>
      </c>
      <c r="W11" s="145">
        <f t="shared" ref="W11:W42" si="8">V11/2*100</f>
        <v>100</v>
      </c>
      <c r="X11" s="146">
        <v>2</v>
      </c>
      <c r="Y11" s="145">
        <f t="shared" ref="Y11:Y42" si="9">X11/2*100</f>
        <v>100</v>
      </c>
      <c r="Z11" s="146">
        <v>2</v>
      </c>
      <c r="AA11" s="170">
        <f t="shared" ref="AA11:AA42" si="10">Z11/2*100</f>
        <v>100</v>
      </c>
      <c r="AB11" s="172">
        <v>0</v>
      </c>
      <c r="AC11" s="172">
        <f>Table15[[#This Row],[Column9]]/2*100</f>
        <v>0</v>
      </c>
      <c r="AD11" s="173">
        <v>0</v>
      </c>
      <c r="AE11" s="174">
        <f>AD11/2*100</f>
        <v>0</v>
      </c>
      <c r="AF11" s="175">
        <v>0</v>
      </c>
      <c r="AG11" s="176">
        <f>AF11/2*100</f>
        <v>0</v>
      </c>
      <c r="AH11" s="177">
        <v>12</v>
      </c>
      <c r="AI11" s="176">
        <f t="shared" ref="AI11:AI74" si="11">AH11/16*100</f>
        <v>75</v>
      </c>
      <c r="AJ11" s="178">
        <v>0</v>
      </c>
      <c r="AK11" s="178">
        <f>AJ11/16*100</f>
        <v>0</v>
      </c>
      <c r="AL11" s="178">
        <v>12</v>
      </c>
      <c r="AM11" s="178">
        <f>AL11/16*100</f>
        <v>75</v>
      </c>
      <c r="AN11" s="178">
        <v>0</v>
      </c>
      <c r="AO11" s="178">
        <f>AN11/8*100</f>
        <v>0</v>
      </c>
      <c r="AP11" s="178">
        <v>0</v>
      </c>
      <c r="AQ11" s="178">
        <f>AP11/8*100</f>
        <v>0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4" customFormat="1" ht="12.75" customHeight="1" thickBot="1">
      <c r="A12" s="209" t="s">
        <v>106</v>
      </c>
      <c r="B12" s="212">
        <v>820812105002</v>
      </c>
      <c r="C12" s="213" t="s">
        <v>184</v>
      </c>
      <c r="D12" s="147">
        <v>2</v>
      </c>
      <c r="E12" s="148">
        <f t="shared" si="0"/>
        <v>100</v>
      </c>
      <c r="F12" s="149">
        <v>12</v>
      </c>
      <c r="G12" s="148">
        <f t="shared" si="1"/>
        <v>75</v>
      </c>
      <c r="H12" s="149">
        <v>0</v>
      </c>
      <c r="I12" s="148">
        <f t="shared" si="2"/>
        <v>0</v>
      </c>
      <c r="J12" s="157">
        <v>2</v>
      </c>
      <c r="K12" s="158">
        <f t="shared" ref="K12:K74" si="12">J12/2*100</f>
        <v>100</v>
      </c>
      <c r="L12" s="159">
        <v>2</v>
      </c>
      <c r="M12" s="160">
        <f t="shared" si="3"/>
        <v>100</v>
      </c>
      <c r="N12" s="157">
        <v>0</v>
      </c>
      <c r="O12" s="160">
        <f t="shared" si="4"/>
        <v>0</v>
      </c>
      <c r="P12" s="139">
        <v>12</v>
      </c>
      <c r="Q12" s="167">
        <f t="shared" si="5"/>
        <v>80</v>
      </c>
      <c r="R12" s="140">
        <v>13</v>
      </c>
      <c r="S12" s="141">
        <f t="shared" si="6"/>
        <v>86.666666666666671</v>
      </c>
      <c r="T12" s="144">
        <v>2</v>
      </c>
      <c r="U12" s="145">
        <f t="shared" si="7"/>
        <v>100</v>
      </c>
      <c r="V12" s="146">
        <v>0</v>
      </c>
      <c r="W12" s="145">
        <f t="shared" si="8"/>
        <v>0</v>
      </c>
      <c r="X12" s="146">
        <v>2</v>
      </c>
      <c r="Y12" s="145">
        <f t="shared" si="9"/>
        <v>100</v>
      </c>
      <c r="Z12" s="146">
        <v>2</v>
      </c>
      <c r="AA12" s="170">
        <f t="shared" si="10"/>
        <v>100</v>
      </c>
      <c r="AB12" s="179">
        <v>1</v>
      </c>
      <c r="AC12" s="179">
        <f>Table15[[#This Row],[Column9]]/2*100</f>
        <v>50</v>
      </c>
      <c r="AD12" s="180">
        <v>2</v>
      </c>
      <c r="AE12" s="181">
        <f t="shared" ref="AE12:AE73" si="13">AD12/2*100</f>
        <v>100</v>
      </c>
      <c r="AF12" s="182">
        <v>2</v>
      </c>
      <c r="AG12" s="183">
        <f t="shared" ref="AG12:AG71" si="14">AF12/2*100</f>
        <v>100</v>
      </c>
      <c r="AH12" s="182">
        <v>10</v>
      </c>
      <c r="AI12" s="184">
        <f t="shared" si="11"/>
        <v>62.5</v>
      </c>
      <c r="AJ12" s="185">
        <v>12</v>
      </c>
      <c r="AK12" s="186">
        <f t="shared" ref="AK12:AK74" si="15">AJ12/16*100</f>
        <v>75</v>
      </c>
      <c r="AL12" s="185">
        <v>12</v>
      </c>
      <c r="AM12" s="186">
        <f t="shared" ref="AM12:AM74" si="16">AL12/16*100</f>
        <v>75</v>
      </c>
      <c r="AN12" s="185">
        <v>2</v>
      </c>
      <c r="AO12" s="186">
        <f t="shared" ref="AO12:AO74" si="17">AN12/8*100</f>
        <v>25</v>
      </c>
      <c r="AP12" s="185">
        <v>5</v>
      </c>
      <c r="AQ12" s="186">
        <f t="shared" ref="AQ12:AQ74" si="18">AP12/8*100</f>
        <v>62.5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s="4" customFormat="1" ht="12.75" customHeight="1" thickBot="1">
      <c r="A13" s="209" t="s">
        <v>107</v>
      </c>
      <c r="B13" s="212">
        <v>820812105003</v>
      </c>
      <c r="C13" s="213" t="s">
        <v>185</v>
      </c>
      <c r="D13" s="144">
        <v>2</v>
      </c>
      <c r="E13" s="145">
        <f t="shared" si="0"/>
        <v>100</v>
      </c>
      <c r="F13" s="146">
        <v>10</v>
      </c>
      <c r="G13" s="145">
        <f t="shared" si="1"/>
        <v>62.5</v>
      </c>
      <c r="H13" s="146">
        <v>11</v>
      </c>
      <c r="I13" s="145">
        <f t="shared" si="2"/>
        <v>68.75</v>
      </c>
      <c r="J13" s="157">
        <v>2</v>
      </c>
      <c r="K13" s="158">
        <f t="shared" si="12"/>
        <v>100</v>
      </c>
      <c r="L13" s="159">
        <v>1</v>
      </c>
      <c r="M13" s="160">
        <f t="shared" si="3"/>
        <v>50</v>
      </c>
      <c r="N13" s="157">
        <v>0</v>
      </c>
      <c r="O13" s="160">
        <f t="shared" si="4"/>
        <v>0</v>
      </c>
      <c r="P13" s="139">
        <v>12</v>
      </c>
      <c r="Q13" s="167">
        <f t="shared" si="5"/>
        <v>80</v>
      </c>
      <c r="R13" s="140">
        <v>13</v>
      </c>
      <c r="S13" s="141">
        <f t="shared" si="6"/>
        <v>86.666666666666671</v>
      </c>
      <c r="T13" s="144">
        <v>2</v>
      </c>
      <c r="U13" s="145">
        <v>0</v>
      </c>
      <c r="V13" s="146">
        <v>0</v>
      </c>
      <c r="W13" s="145">
        <f t="shared" si="8"/>
        <v>0</v>
      </c>
      <c r="X13" s="146">
        <v>2</v>
      </c>
      <c r="Y13" s="145">
        <f t="shared" si="9"/>
        <v>100</v>
      </c>
      <c r="Z13" s="146">
        <v>0</v>
      </c>
      <c r="AA13" s="170">
        <f t="shared" si="10"/>
        <v>0</v>
      </c>
      <c r="AB13" s="179">
        <v>1</v>
      </c>
      <c r="AC13" s="179">
        <f>Table15[[#This Row],[Column9]]/2*100</f>
        <v>50</v>
      </c>
      <c r="AD13" s="180">
        <v>2</v>
      </c>
      <c r="AE13" s="181">
        <f t="shared" si="13"/>
        <v>100</v>
      </c>
      <c r="AF13" s="182">
        <v>2</v>
      </c>
      <c r="AG13" s="183">
        <f t="shared" si="14"/>
        <v>100</v>
      </c>
      <c r="AH13" s="182">
        <v>14</v>
      </c>
      <c r="AI13" s="184">
        <f t="shared" si="11"/>
        <v>87.5</v>
      </c>
      <c r="AJ13" s="185">
        <v>13</v>
      </c>
      <c r="AK13" s="186">
        <f t="shared" si="15"/>
        <v>81.25</v>
      </c>
      <c r="AL13" s="185">
        <v>10</v>
      </c>
      <c r="AM13" s="186">
        <f t="shared" si="16"/>
        <v>62.5</v>
      </c>
      <c r="AN13" s="185">
        <v>4</v>
      </c>
      <c r="AO13" s="186">
        <f t="shared" si="17"/>
        <v>50</v>
      </c>
      <c r="AP13" s="185">
        <v>3</v>
      </c>
      <c r="AQ13" s="186">
        <f t="shared" si="18"/>
        <v>37.5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4" customFormat="1" ht="12.75" customHeight="1" thickBot="1">
      <c r="A14" s="209" t="s">
        <v>108</v>
      </c>
      <c r="B14" s="212">
        <v>820812105004</v>
      </c>
      <c r="C14" s="213" t="s">
        <v>186</v>
      </c>
      <c r="D14" s="146">
        <v>2</v>
      </c>
      <c r="E14" s="145">
        <f t="shared" si="0"/>
        <v>100</v>
      </c>
      <c r="F14" s="146">
        <v>11</v>
      </c>
      <c r="G14" s="145">
        <f t="shared" si="1"/>
        <v>68.75</v>
      </c>
      <c r="H14" s="146">
        <v>10</v>
      </c>
      <c r="I14" s="145">
        <f t="shared" si="2"/>
        <v>62.5</v>
      </c>
      <c r="J14" s="157">
        <v>2</v>
      </c>
      <c r="K14" s="158">
        <f t="shared" si="12"/>
        <v>100</v>
      </c>
      <c r="L14" s="157">
        <v>1</v>
      </c>
      <c r="M14" s="160">
        <f t="shared" si="3"/>
        <v>50</v>
      </c>
      <c r="N14" s="157">
        <v>16</v>
      </c>
      <c r="O14" s="160">
        <f t="shared" si="4"/>
        <v>100</v>
      </c>
      <c r="P14" s="140">
        <v>11</v>
      </c>
      <c r="Q14" s="167">
        <f t="shared" si="5"/>
        <v>73.333333333333329</v>
      </c>
      <c r="R14" s="140">
        <v>15</v>
      </c>
      <c r="S14" s="141">
        <f t="shared" si="6"/>
        <v>100</v>
      </c>
      <c r="T14" s="146">
        <v>2</v>
      </c>
      <c r="U14" s="145">
        <f t="shared" si="7"/>
        <v>100</v>
      </c>
      <c r="V14" s="146">
        <v>2</v>
      </c>
      <c r="W14" s="145">
        <f t="shared" si="8"/>
        <v>100</v>
      </c>
      <c r="X14" s="146">
        <v>2</v>
      </c>
      <c r="Y14" s="145">
        <f t="shared" si="9"/>
        <v>100</v>
      </c>
      <c r="Z14" s="146">
        <v>1</v>
      </c>
      <c r="AA14" s="170">
        <f t="shared" si="10"/>
        <v>50</v>
      </c>
      <c r="AB14" s="179">
        <v>1</v>
      </c>
      <c r="AC14" s="179">
        <f>Table15[[#This Row],[Column9]]/2*100</f>
        <v>50</v>
      </c>
      <c r="AD14" s="180">
        <v>2</v>
      </c>
      <c r="AE14" s="181">
        <f t="shared" si="13"/>
        <v>100</v>
      </c>
      <c r="AF14" s="182">
        <v>2</v>
      </c>
      <c r="AG14" s="183">
        <f t="shared" si="14"/>
        <v>100</v>
      </c>
      <c r="AH14" s="182">
        <v>14</v>
      </c>
      <c r="AI14" s="184">
        <f t="shared" si="11"/>
        <v>87.5</v>
      </c>
      <c r="AJ14" s="185">
        <v>10</v>
      </c>
      <c r="AK14" s="186">
        <f t="shared" si="15"/>
        <v>62.5</v>
      </c>
      <c r="AL14" s="185">
        <v>12</v>
      </c>
      <c r="AM14" s="186">
        <f t="shared" si="16"/>
        <v>75</v>
      </c>
      <c r="AN14" s="185">
        <v>4</v>
      </c>
      <c r="AO14" s="186">
        <f t="shared" si="17"/>
        <v>50</v>
      </c>
      <c r="AP14" s="185">
        <v>1</v>
      </c>
      <c r="AQ14" s="186">
        <f t="shared" si="18"/>
        <v>12.5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4" customFormat="1" ht="12.75" customHeight="1" thickBot="1">
      <c r="A15" s="209" t="s">
        <v>109</v>
      </c>
      <c r="B15" s="212">
        <v>820812105007</v>
      </c>
      <c r="C15" s="213" t="s">
        <v>187</v>
      </c>
      <c r="D15" s="144">
        <v>1</v>
      </c>
      <c r="E15" s="145">
        <f t="shared" si="0"/>
        <v>50</v>
      </c>
      <c r="F15" s="146">
        <v>12</v>
      </c>
      <c r="G15" s="145">
        <f t="shared" si="1"/>
        <v>75</v>
      </c>
      <c r="H15" s="146">
        <v>12</v>
      </c>
      <c r="I15" s="145">
        <f t="shared" si="2"/>
        <v>75</v>
      </c>
      <c r="J15" s="157">
        <v>2</v>
      </c>
      <c r="K15" s="158">
        <f t="shared" si="12"/>
        <v>100</v>
      </c>
      <c r="L15" s="159">
        <v>2</v>
      </c>
      <c r="M15" s="160">
        <f t="shared" si="3"/>
        <v>100</v>
      </c>
      <c r="N15" s="157">
        <v>13</v>
      </c>
      <c r="O15" s="160">
        <f t="shared" si="4"/>
        <v>81.25</v>
      </c>
      <c r="P15" s="139">
        <v>7</v>
      </c>
      <c r="Q15" s="167">
        <f t="shared" si="5"/>
        <v>46.666666666666664</v>
      </c>
      <c r="R15" s="140">
        <v>12</v>
      </c>
      <c r="S15" s="141">
        <f t="shared" si="6"/>
        <v>80</v>
      </c>
      <c r="T15" s="144">
        <v>2</v>
      </c>
      <c r="U15" s="145">
        <f t="shared" si="7"/>
        <v>100</v>
      </c>
      <c r="V15" s="146">
        <v>2</v>
      </c>
      <c r="W15" s="145">
        <f t="shared" si="8"/>
        <v>100</v>
      </c>
      <c r="X15" s="146">
        <v>2</v>
      </c>
      <c r="Y15" s="145">
        <f t="shared" si="9"/>
        <v>100</v>
      </c>
      <c r="Z15" s="146">
        <v>2</v>
      </c>
      <c r="AA15" s="170">
        <f t="shared" si="10"/>
        <v>100</v>
      </c>
      <c r="AB15" s="179">
        <v>1</v>
      </c>
      <c r="AC15" s="179">
        <f>Table15[[#This Row],[Column9]]/2*100</f>
        <v>50</v>
      </c>
      <c r="AD15" s="180">
        <v>2</v>
      </c>
      <c r="AE15" s="181">
        <f t="shared" si="13"/>
        <v>100</v>
      </c>
      <c r="AF15" s="182">
        <v>2</v>
      </c>
      <c r="AG15" s="183">
        <f t="shared" si="14"/>
        <v>100</v>
      </c>
      <c r="AH15" s="182">
        <v>10</v>
      </c>
      <c r="AI15" s="184">
        <f t="shared" si="11"/>
        <v>62.5</v>
      </c>
      <c r="AJ15" s="185">
        <v>8</v>
      </c>
      <c r="AK15" s="186">
        <f t="shared" si="15"/>
        <v>50</v>
      </c>
      <c r="AL15" s="185">
        <v>12</v>
      </c>
      <c r="AM15" s="186">
        <f t="shared" si="16"/>
        <v>75</v>
      </c>
      <c r="AN15" s="185">
        <v>5</v>
      </c>
      <c r="AO15" s="186">
        <f t="shared" si="17"/>
        <v>62.5</v>
      </c>
      <c r="AP15" s="185">
        <v>2</v>
      </c>
      <c r="AQ15" s="186">
        <f t="shared" si="18"/>
        <v>25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4" customFormat="1" ht="12.75" customHeight="1" thickBot="1">
      <c r="A16" s="209" t="s">
        <v>110</v>
      </c>
      <c r="B16" s="212">
        <v>820812105008</v>
      </c>
      <c r="C16" s="213" t="s">
        <v>188</v>
      </c>
      <c r="D16" s="144">
        <v>2</v>
      </c>
      <c r="E16" s="145">
        <f t="shared" si="0"/>
        <v>100</v>
      </c>
      <c r="F16" s="146">
        <v>13</v>
      </c>
      <c r="G16" s="145">
        <f t="shared" si="1"/>
        <v>81.25</v>
      </c>
      <c r="H16" s="146">
        <v>12</v>
      </c>
      <c r="I16" s="145">
        <f t="shared" si="2"/>
        <v>75</v>
      </c>
      <c r="J16" s="157">
        <v>2</v>
      </c>
      <c r="K16" s="158">
        <f t="shared" si="12"/>
        <v>100</v>
      </c>
      <c r="L16" s="159">
        <v>2</v>
      </c>
      <c r="M16" s="160">
        <f t="shared" si="3"/>
        <v>100</v>
      </c>
      <c r="N16" s="157">
        <v>15</v>
      </c>
      <c r="O16" s="160">
        <f t="shared" si="4"/>
        <v>93.75</v>
      </c>
      <c r="P16" s="139">
        <v>16</v>
      </c>
      <c r="Q16" s="167">
        <f t="shared" si="5"/>
        <v>106.66666666666667</v>
      </c>
      <c r="R16" s="140">
        <v>12</v>
      </c>
      <c r="S16" s="141">
        <f t="shared" si="6"/>
        <v>80</v>
      </c>
      <c r="T16" s="144">
        <v>2</v>
      </c>
      <c r="U16" s="145">
        <f t="shared" si="7"/>
        <v>100</v>
      </c>
      <c r="V16" s="146">
        <v>2</v>
      </c>
      <c r="W16" s="145">
        <f t="shared" si="8"/>
        <v>100</v>
      </c>
      <c r="X16" s="146">
        <v>2</v>
      </c>
      <c r="Y16" s="145">
        <f t="shared" si="9"/>
        <v>100</v>
      </c>
      <c r="Z16" s="146">
        <v>1</v>
      </c>
      <c r="AA16" s="170">
        <f t="shared" si="10"/>
        <v>50</v>
      </c>
      <c r="AB16" s="179">
        <v>1</v>
      </c>
      <c r="AC16" s="179">
        <f>Table15[[#This Row],[Column9]]/2*100</f>
        <v>50</v>
      </c>
      <c r="AD16" s="180">
        <v>2</v>
      </c>
      <c r="AE16" s="181">
        <f t="shared" si="13"/>
        <v>100</v>
      </c>
      <c r="AF16" s="182">
        <v>2</v>
      </c>
      <c r="AG16" s="183">
        <f t="shared" si="14"/>
        <v>100</v>
      </c>
      <c r="AH16" s="182">
        <v>15</v>
      </c>
      <c r="AI16" s="184">
        <f t="shared" si="11"/>
        <v>93.75</v>
      </c>
      <c r="AJ16" s="185">
        <v>7</v>
      </c>
      <c r="AK16" s="186">
        <f t="shared" si="15"/>
        <v>43.75</v>
      </c>
      <c r="AL16" s="185">
        <v>12</v>
      </c>
      <c r="AM16" s="186">
        <f t="shared" si="16"/>
        <v>75</v>
      </c>
      <c r="AN16" s="185">
        <v>1</v>
      </c>
      <c r="AO16" s="186">
        <f t="shared" si="17"/>
        <v>12.5</v>
      </c>
      <c r="AP16" s="185">
        <v>8</v>
      </c>
      <c r="AQ16" s="186">
        <f t="shared" si="18"/>
        <v>100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4" customFormat="1" ht="12.75" customHeight="1" thickBot="1">
      <c r="A17" s="209" t="s">
        <v>111</v>
      </c>
      <c r="B17" s="212">
        <v>820812105009</v>
      </c>
      <c r="C17" s="213" t="s">
        <v>189</v>
      </c>
      <c r="D17" s="144">
        <v>1</v>
      </c>
      <c r="E17" s="145">
        <f t="shared" si="0"/>
        <v>50</v>
      </c>
      <c r="F17" s="146">
        <v>14</v>
      </c>
      <c r="G17" s="145">
        <f t="shared" si="1"/>
        <v>87.5</v>
      </c>
      <c r="H17" s="146">
        <v>8</v>
      </c>
      <c r="I17" s="145">
        <f t="shared" si="2"/>
        <v>50</v>
      </c>
      <c r="J17" s="157">
        <v>1</v>
      </c>
      <c r="K17" s="158">
        <f t="shared" si="12"/>
        <v>50</v>
      </c>
      <c r="L17" s="159">
        <v>2</v>
      </c>
      <c r="M17" s="160">
        <f t="shared" si="3"/>
        <v>100</v>
      </c>
      <c r="N17" s="157">
        <v>10</v>
      </c>
      <c r="O17" s="160">
        <f t="shared" si="4"/>
        <v>62.5</v>
      </c>
      <c r="P17" s="139">
        <v>5</v>
      </c>
      <c r="Q17" s="167">
        <f t="shared" si="5"/>
        <v>33.333333333333329</v>
      </c>
      <c r="R17" s="140">
        <v>12</v>
      </c>
      <c r="S17" s="141">
        <f t="shared" si="6"/>
        <v>80</v>
      </c>
      <c r="T17" s="144">
        <v>1</v>
      </c>
      <c r="U17" s="145">
        <f t="shared" si="7"/>
        <v>50</v>
      </c>
      <c r="V17" s="146">
        <v>2</v>
      </c>
      <c r="W17" s="145">
        <f t="shared" si="8"/>
        <v>100</v>
      </c>
      <c r="X17" s="146">
        <v>2</v>
      </c>
      <c r="Y17" s="145">
        <f t="shared" si="9"/>
        <v>100</v>
      </c>
      <c r="Z17" s="146">
        <v>2</v>
      </c>
      <c r="AA17" s="170">
        <f t="shared" si="10"/>
        <v>100</v>
      </c>
      <c r="AB17" s="179">
        <v>2</v>
      </c>
      <c r="AC17" s="179">
        <f>Table15[[#This Row],[Column9]]/2*100</f>
        <v>100</v>
      </c>
      <c r="AD17" s="180">
        <v>2</v>
      </c>
      <c r="AE17" s="181">
        <f t="shared" si="13"/>
        <v>100</v>
      </c>
      <c r="AF17" s="182">
        <v>2</v>
      </c>
      <c r="AG17" s="183">
        <f t="shared" si="14"/>
        <v>100</v>
      </c>
      <c r="AH17" s="182">
        <v>11</v>
      </c>
      <c r="AI17" s="184">
        <f t="shared" si="11"/>
        <v>68.75</v>
      </c>
      <c r="AJ17" s="185">
        <v>12</v>
      </c>
      <c r="AK17" s="186">
        <f t="shared" si="15"/>
        <v>75</v>
      </c>
      <c r="AL17" s="185">
        <v>15</v>
      </c>
      <c r="AM17" s="186">
        <f t="shared" si="16"/>
        <v>93.75</v>
      </c>
      <c r="AN17" s="185">
        <v>4</v>
      </c>
      <c r="AO17" s="186">
        <f t="shared" si="17"/>
        <v>50</v>
      </c>
      <c r="AP17" s="185">
        <v>3</v>
      </c>
      <c r="AQ17" s="186">
        <f t="shared" si="18"/>
        <v>37.5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s="4" customFormat="1" ht="12.75" customHeight="1" thickBot="1">
      <c r="A18" s="209" t="s">
        <v>112</v>
      </c>
      <c r="B18" s="212">
        <v>820812105010</v>
      </c>
      <c r="C18" s="213" t="s">
        <v>190</v>
      </c>
      <c r="D18" s="144">
        <v>2</v>
      </c>
      <c r="E18" s="145">
        <f t="shared" si="0"/>
        <v>100</v>
      </c>
      <c r="F18" s="146">
        <v>12</v>
      </c>
      <c r="G18" s="145">
        <f t="shared" si="1"/>
        <v>75</v>
      </c>
      <c r="H18" s="146">
        <v>7</v>
      </c>
      <c r="I18" s="145">
        <f t="shared" si="2"/>
        <v>43.75</v>
      </c>
      <c r="J18" s="157">
        <v>2</v>
      </c>
      <c r="K18" s="158">
        <f t="shared" si="12"/>
        <v>100</v>
      </c>
      <c r="L18" s="159">
        <v>2</v>
      </c>
      <c r="M18" s="160">
        <f t="shared" si="3"/>
        <v>100</v>
      </c>
      <c r="N18" s="157">
        <v>15</v>
      </c>
      <c r="O18" s="160">
        <f t="shared" si="4"/>
        <v>93.75</v>
      </c>
      <c r="P18" s="139">
        <v>7</v>
      </c>
      <c r="Q18" s="167">
        <f t="shared" si="5"/>
        <v>46.666666666666664</v>
      </c>
      <c r="R18" s="140">
        <v>11</v>
      </c>
      <c r="S18" s="141">
        <f t="shared" si="6"/>
        <v>73.333333333333329</v>
      </c>
      <c r="T18" s="144">
        <v>2</v>
      </c>
      <c r="U18" s="145">
        <f t="shared" si="7"/>
        <v>100</v>
      </c>
      <c r="V18" s="146">
        <v>2</v>
      </c>
      <c r="W18" s="151">
        <v>100</v>
      </c>
      <c r="X18" s="146">
        <v>2</v>
      </c>
      <c r="Y18" s="145">
        <f t="shared" si="9"/>
        <v>100</v>
      </c>
      <c r="Z18" s="146">
        <v>1</v>
      </c>
      <c r="AA18" s="170">
        <f t="shared" si="10"/>
        <v>50</v>
      </c>
      <c r="AB18" s="179">
        <v>1</v>
      </c>
      <c r="AC18" s="179">
        <f>Table15[[#This Row],[Column9]]/2*100</f>
        <v>50</v>
      </c>
      <c r="AD18" s="180">
        <v>2</v>
      </c>
      <c r="AE18" s="181">
        <f t="shared" si="13"/>
        <v>100</v>
      </c>
      <c r="AF18" s="182">
        <v>2</v>
      </c>
      <c r="AG18" s="183">
        <f t="shared" si="14"/>
        <v>100</v>
      </c>
      <c r="AH18" s="182">
        <v>15</v>
      </c>
      <c r="AI18" s="184">
        <f t="shared" si="11"/>
        <v>93.75</v>
      </c>
      <c r="AJ18" s="185">
        <v>12</v>
      </c>
      <c r="AK18" s="186">
        <f t="shared" si="15"/>
        <v>75</v>
      </c>
      <c r="AL18" s="185">
        <v>12</v>
      </c>
      <c r="AM18" s="186">
        <f t="shared" si="16"/>
        <v>75</v>
      </c>
      <c r="AN18" s="185">
        <v>4</v>
      </c>
      <c r="AO18" s="186">
        <f t="shared" si="17"/>
        <v>50</v>
      </c>
      <c r="AP18" s="185">
        <v>7</v>
      </c>
      <c r="AQ18" s="186">
        <f t="shared" si="18"/>
        <v>87.5</v>
      </c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s="4" customFormat="1" ht="12.75" customHeight="1" thickBot="1">
      <c r="A19" s="209" t="s">
        <v>113</v>
      </c>
      <c r="B19" s="212">
        <v>820812105011</v>
      </c>
      <c r="C19" s="213" t="s">
        <v>191</v>
      </c>
      <c r="D19" s="144">
        <v>2</v>
      </c>
      <c r="E19" s="145">
        <f t="shared" si="0"/>
        <v>100</v>
      </c>
      <c r="F19" s="146">
        <v>13</v>
      </c>
      <c r="G19" s="145">
        <f t="shared" si="1"/>
        <v>81.25</v>
      </c>
      <c r="H19" s="146">
        <v>9</v>
      </c>
      <c r="I19" s="145">
        <f t="shared" si="2"/>
        <v>56.25</v>
      </c>
      <c r="J19" s="157">
        <v>2</v>
      </c>
      <c r="K19" s="158">
        <f t="shared" si="12"/>
        <v>100</v>
      </c>
      <c r="L19" s="159">
        <v>2</v>
      </c>
      <c r="M19" s="160">
        <f t="shared" si="3"/>
        <v>100</v>
      </c>
      <c r="N19" s="157">
        <v>14</v>
      </c>
      <c r="O19" s="160">
        <f t="shared" si="4"/>
        <v>87.5</v>
      </c>
      <c r="P19" s="139">
        <v>6</v>
      </c>
      <c r="Q19" s="167">
        <f t="shared" si="5"/>
        <v>40</v>
      </c>
      <c r="R19" s="140">
        <v>12</v>
      </c>
      <c r="S19" s="141">
        <f t="shared" si="6"/>
        <v>80</v>
      </c>
      <c r="T19" s="144">
        <v>2</v>
      </c>
      <c r="U19" s="145">
        <f t="shared" si="7"/>
        <v>100</v>
      </c>
      <c r="V19" s="146">
        <v>2</v>
      </c>
      <c r="W19" s="145">
        <f t="shared" si="8"/>
        <v>100</v>
      </c>
      <c r="X19" s="146">
        <v>2</v>
      </c>
      <c r="Y19" s="145">
        <f t="shared" si="9"/>
        <v>100</v>
      </c>
      <c r="Z19" s="146">
        <v>1</v>
      </c>
      <c r="AA19" s="170">
        <f t="shared" si="10"/>
        <v>50</v>
      </c>
      <c r="AB19" s="179">
        <v>2</v>
      </c>
      <c r="AC19" s="179">
        <f>Table15[[#This Row],[Column9]]/2*100</f>
        <v>100</v>
      </c>
      <c r="AD19" s="180">
        <v>2</v>
      </c>
      <c r="AE19" s="181">
        <f t="shared" si="13"/>
        <v>100</v>
      </c>
      <c r="AF19" s="182">
        <v>2</v>
      </c>
      <c r="AG19" s="183">
        <f t="shared" si="14"/>
        <v>100</v>
      </c>
      <c r="AH19" s="182">
        <v>15</v>
      </c>
      <c r="AI19" s="184">
        <f t="shared" si="11"/>
        <v>93.75</v>
      </c>
      <c r="AJ19" s="185">
        <v>10</v>
      </c>
      <c r="AK19" s="186">
        <f t="shared" si="15"/>
        <v>62.5</v>
      </c>
      <c r="AL19" s="185">
        <v>12</v>
      </c>
      <c r="AM19" s="186">
        <f t="shared" si="16"/>
        <v>75</v>
      </c>
      <c r="AN19" s="185">
        <v>6</v>
      </c>
      <c r="AO19" s="186">
        <f t="shared" si="17"/>
        <v>75</v>
      </c>
      <c r="AP19" s="185">
        <v>5</v>
      </c>
      <c r="AQ19" s="186">
        <f t="shared" si="18"/>
        <v>62.5</v>
      </c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4" customFormat="1" ht="12.75" customHeight="1" thickBot="1">
      <c r="A20" s="209" t="s">
        <v>114</v>
      </c>
      <c r="B20" s="212">
        <v>820812105012</v>
      </c>
      <c r="C20" s="213" t="s">
        <v>192</v>
      </c>
      <c r="D20" s="146">
        <v>2</v>
      </c>
      <c r="E20" s="145">
        <f t="shared" si="0"/>
        <v>100</v>
      </c>
      <c r="F20" s="146">
        <v>14</v>
      </c>
      <c r="G20" s="145">
        <f t="shared" si="1"/>
        <v>87.5</v>
      </c>
      <c r="H20" s="146">
        <v>8</v>
      </c>
      <c r="I20" s="145">
        <f t="shared" si="2"/>
        <v>50</v>
      </c>
      <c r="J20" s="157">
        <v>2</v>
      </c>
      <c r="K20" s="158">
        <f t="shared" si="12"/>
        <v>100</v>
      </c>
      <c r="L20" s="157">
        <v>1</v>
      </c>
      <c r="M20" s="160">
        <f t="shared" si="3"/>
        <v>50</v>
      </c>
      <c r="N20" s="157">
        <v>14</v>
      </c>
      <c r="O20" s="160">
        <f t="shared" si="4"/>
        <v>87.5</v>
      </c>
      <c r="P20" s="140">
        <v>7</v>
      </c>
      <c r="Q20" s="167">
        <f t="shared" si="5"/>
        <v>46.666666666666664</v>
      </c>
      <c r="R20" s="140">
        <v>11</v>
      </c>
      <c r="S20" s="141">
        <f t="shared" si="6"/>
        <v>73.333333333333329</v>
      </c>
      <c r="T20" s="146">
        <v>1</v>
      </c>
      <c r="U20" s="145">
        <f t="shared" si="7"/>
        <v>50</v>
      </c>
      <c r="V20" s="146">
        <v>2</v>
      </c>
      <c r="W20" s="145">
        <f t="shared" si="8"/>
        <v>100</v>
      </c>
      <c r="X20" s="146">
        <v>2</v>
      </c>
      <c r="Y20" s="145">
        <f t="shared" si="9"/>
        <v>100</v>
      </c>
      <c r="Z20" s="146">
        <v>1</v>
      </c>
      <c r="AA20" s="170">
        <f t="shared" si="10"/>
        <v>50</v>
      </c>
      <c r="AB20" s="179">
        <v>2</v>
      </c>
      <c r="AC20" s="179">
        <f>Table15[[#This Row],[Column9]]/2*100</f>
        <v>100</v>
      </c>
      <c r="AD20" s="180">
        <v>2</v>
      </c>
      <c r="AE20" s="181">
        <f t="shared" si="13"/>
        <v>100</v>
      </c>
      <c r="AF20" s="182">
        <v>2</v>
      </c>
      <c r="AG20" s="183">
        <f t="shared" si="14"/>
        <v>100</v>
      </c>
      <c r="AH20" s="182">
        <v>13</v>
      </c>
      <c r="AI20" s="184">
        <f t="shared" si="11"/>
        <v>81.25</v>
      </c>
      <c r="AJ20" s="185">
        <v>5</v>
      </c>
      <c r="AK20" s="186">
        <f t="shared" si="15"/>
        <v>31.25</v>
      </c>
      <c r="AL20" s="185">
        <v>9</v>
      </c>
      <c r="AM20" s="186">
        <f t="shared" si="16"/>
        <v>56.25</v>
      </c>
      <c r="AN20" s="185">
        <v>7</v>
      </c>
      <c r="AO20" s="186">
        <f t="shared" si="17"/>
        <v>87.5</v>
      </c>
      <c r="AP20" s="185">
        <v>7</v>
      </c>
      <c r="AQ20" s="186">
        <f t="shared" si="18"/>
        <v>87.5</v>
      </c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4" customFormat="1" ht="12.75" customHeight="1" thickBot="1">
      <c r="A21" s="209" t="s">
        <v>115</v>
      </c>
      <c r="B21" s="212">
        <v>820812105013</v>
      </c>
      <c r="C21" s="213" t="s">
        <v>193</v>
      </c>
      <c r="D21" s="146">
        <v>2</v>
      </c>
      <c r="E21" s="145">
        <f t="shared" si="0"/>
        <v>100</v>
      </c>
      <c r="F21" s="146">
        <v>14</v>
      </c>
      <c r="G21" s="145">
        <f t="shared" si="1"/>
        <v>87.5</v>
      </c>
      <c r="H21" s="146">
        <v>11</v>
      </c>
      <c r="I21" s="145">
        <f t="shared" si="2"/>
        <v>68.75</v>
      </c>
      <c r="J21" s="157">
        <v>2</v>
      </c>
      <c r="K21" s="158">
        <f t="shared" si="12"/>
        <v>100</v>
      </c>
      <c r="L21" s="157">
        <v>2</v>
      </c>
      <c r="M21" s="160">
        <f t="shared" si="3"/>
        <v>100</v>
      </c>
      <c r="N21" s="157">
        <v>12</v>
      </c>
      <c r="O21" s="160">
        <f t="shared" si="4"/>
        <v>75</v>
      </c>
      <c r="P21" s="140">
        <v>7</v>
      </c>
      <c r="Q21" s="167">
        <f t="shared" si="5"/>
        <v>46.666666666666664</v>
      </c>
      <c r="R21" s="140">
        <v>11</v>
      </c>
      <c r="S21" s="141">
        <f t="shared" si="6"/>
        <v>73.333333333333329</v>
      </c>
      <c r="T21" s="146">
        <v>1</v>
      </c>
      <c r="U21" s="145">
        <f t="shared" si="7"/>
        <v>50</v>
      </c>
      <c r="V21" s="146">
        <v>2</v>
      </c>
      <c r="W21" s="145">
        <f t="shared" si="8"/>
        <v>100</v>
      </c>
      <c r="X21" s="146">
        <v>2</v>
      </c>
      <c r="Y21" s="145">
        <f t="shared" si="9"/>
        <v>100</v>
      </c>
      <c r="Z21" s="146">
        <v>1</v>
      </c>
      <c r="AA21" s="170">
        <f t="shared" si="10"/>
        <v>50</v>
      </c>
      <c r="AB21" s="179">
        <v>2</v>
      </c>
      <c r="AC21" s="179">
        <f>Table15[[#This Row],[Column9]]/2*100</f>
        <v>100</v>
      </c>
      <c r="AD21" s="180">
        <v>2</v>
      </c>
      <c r="AE21" s="181">
        <f t="shared" si="13"/>
        <v>100</v>
      </c>
      <c r="AF21" s="182">
        <v>2</v>
      </c>
      <c r="AG21" s="183">
        <f t="shared" si="14"/>
        <v>100</v>
      </c>
      <c r="AH21" s="182">
        <v>14</v>
      </c>
      <c r="AI21" s="184">
        <f t="shared" si="11"/>
        <v>87.5</v>
      </c>
      <c r="AJ21" s="185">
        <v>4</v>
      </c>
      <c r="AK21" s="186">
        <f t="shared" si="15"/>
        <v>25</v>
      </c>
      <c r="AL21" s="185">
        <v>12</v>
      </c>
      <c r="AM21" s="186">
        <f t="shared" si="16"/>
        <v>75</v>
      </c>
      <c r="AN21" s="185">
        <v>6</v>
      </c>
      <c r="AO21" s="186">
        <f t="shared" si="17"/>
        <v>75</v>
      </c>
      <c r="AP21" s="185">
        <v>7</v>
      </c>
      <c r="AQ21" s="186">
        <f t="shared" si="18"/>
        <v>87.5</v>
      </c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4" customFormat="1" ht="12.75" customHeight="1" thickBot="1">
      <c r="A22" s="209" t="s">
        <v>116</v>
      </c>
      <c r="B22" s="212">
        <v>820812105014</v>
      </c>
      <c r="C22" s="213" t="s">
        <v>194</v>
      </c>
      <c r="D22" s="146">
        <v>2</v>
      </c>
      <c r="E22" s="145">
        <f t="shared" si="0"/>
        <v>100</v>
      </c>
      <c r="F22" s="146">
        <v>15</v>
      </c>
      <c r="G22" s="145">
        <f t="shared" si="1"/>
        <v>93.75</v>
      </c>
      <c r="H22" s="146">
        <v>13</v>
      </c>
      <c r="I22" s="145">
        <f t="shared" si="2"/>
        <v>81.25</v>
      </c>
      <c r="J22" s="157">
        <v>2</v>
      </c>
      <c r="K22" s="158">
        <f t="shared" si="12"/>
        <v>100</v>
      </c>
      <c r="L22" s="157">
        <v>2</v>
      </c>
      <c r="M22" s="160">
        <f t="shared" si="3"/>
        <v>100</v>
      </c>
      <c r="N22" s="157">
        <v>14</v>
      </c>
      <c r="O22" s="160">
        <f t="shared" si="4"/>
        <v>87.5</v>
      </c>
      <c r="P22" s="140">
        <v>15</v>
      </c>
      <c r="Q22" s="167">
        <f t="shared" si="5"/>
        <v>100</v>
      </c>
      <c r="R22" s="140">
        <v>15</v>
      </c>
      <c r="S22" s="141">
        <f t="shared" si="6"/>
        <v>100</v>
      </c>
      <c r="T22" s="146">
        <v>2</v>
      </c>
      <c r="U22" s="145">
        <f t="shared" si="7"/>
        <v>100</v>
      </c>
      <c r="V22" s="146">
        <v>2</v>
      </c>
      <c r="W22" s="145">
        <f t="shared" si="8"/>
        <v>100</v>
      </c>
      <c r="X22" s="146">
        <v>2</v>
      </c>
      <c r="Y22" s="145">
        <f t="shared" si="9"/>
        <v>100</v>
      </c>
      <c r="Z22" s="146">
        <v>2</v>
      </c>
      <c r="AA22" s="170">
        <f t="shared" si="10"/>
        <v>100</v>
      </c>
      <c r="AB22" s="179">
        <v>2</v>
      </c>
      <c r="AC22" s="179">
        <f>Table15[[#This Row],[Column9]]/2*100</f>
        <v>100</v>
      </c>
      <c r="AD22" s="180">
        <v>2</v>
      </c>
      <c r="AE22" s="181">
        <f t="shared" si="13"/>
        <v>100</v>
      </c>
      <c r="AF22" s="182">
        <v>2</v>
      </c>
      <c r="AG22" s="183">
        <f t="shared" si="14"/>
        <v>100</v>
      </c>
      <c r="AH22" s="182">
        <v>14</v>
      </c>
      <c r="AI22" s="184">
        <f t="shared" si="11"/>
        <v>87.5</v>
      </c>
      <c r="AJ22" s="185">
        <v>12</v>
      </c>
      <c r="AK22" s="186">
        <f t="shared" si="15"/>
        <v>75</v>
      </c>
      <c r="AL22" s="185">
        <v>12</v>
      </c>
      <c r="AM22" s="186">
        <f t="shared" si="16"/>
        <v>75</v>
      </c>
      <c r="AN22" s="185">
        <v>6</v>
      </c>
      <c r="AO22" s="186">
        <f t="shared" si="17"/>
        <v>75</v>
      </c>
      <c r="AP22" s="185">
        <v>6</v>
      </c>
      <c r="AQ22" s="186">
        <f t="shared" si="18"/>
        <v>75</v>
      </c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4" customFormat="1" ht="12.75" customHeight="1" thickBot="1">
      <c r="A23" s="209" t="s">
        <v>117</v>
      </c>
      <c r="B23" s="212">
        <v>820812105015</v>
      </c>
      <c r="C23" s="213" t="s">
        <v>195</v>
      </c>
      <c r="D23" s="144">
        <v>2</v>
      </c>
      <c r="E23" s="145">
        <f t="shared" si="0"/>
        <v>100</v>
      </c>
      <c r="F23" s="146">
        <v>0</v>
      </c>
      <c r="G23" s="145">
        <f t="shared" si="1"/>
        <v>0</v>
      </c>
      <c r="H23" s="146">
        <v>0</v>
      </c>
      <c r="I23" s="145">
        <f t="shared" si="2"/>
        <v>0</v>
      </c>
      <c r="J23" s="157">
        <v>2</v>
      </c>
      <c r="K23" s="158">
        <f t="shared" si="12"/>
        <v>100</v>
      </c>
      <c r="L23" s="159">
        <v>1</v>
      </c>
      <c r="M23" s="160">
        <f t="shared" si="3"/>
        <v>50</v>
      </c>
      <c r="N23" s="157">
        <v>13</v>
      </c>
      <c r="O23" s="160">
        <f t="shared" si="4"/>
        <v>81.25</v>
      </c>
      <c r="P23" s="139">
        <v>13</v>
      </c>
      <c r="Q23" s="167">
        <f t="shared" si="5"/>
        <v>86.666666666666671</v>
      </c>
      <c r="R23" s="140">
        <v>11</v>
      </c>
      <c r="S23" s="141">
        <f t="shared" si="6"/>
        <v>73.333333333333329</v>
      </c>
      <c r="T23" s="144">
        <v>0</v>
      </c>
      <c r="U23" s="145">
        <f t="shared" si="7"/>
        <v>0</v>
      </c>
      <c r="V23" s="146">
        <v>0</v>
      </c>
      <c r="W23" s="145">
        <f t="shared" si="8"/>
        <v>0</v>
      </c>
      <c r="X23" s="146">
        <v>0</v>
      </c>
      <c r="Y23" s="145">
        <f t="shared" si="9"/>
        <v>0</v>
      </c>
      <c r="Z23" s="146">
        <v>0</v>
      </c>
      <c r="AA23" s="170">
        <f t="shared" si="10"/>
        <v>0</v>
      </c>
      <c r="AB23" s="179">
        <v>2</v>
      </c>
      <c r="AC23" s="179">
        <f>Table15[[#This Row],[Column9]]/2*100</f>
        <v>100</v>
      </c>
      <c r="AD23" s="180">
        <v>2</v>
      </c>
      <c r="AE23" s="181">
        <f t="shared" si="13"/>
        <v>100</v>
      </c>
      <c r="AF23" s="182">
        <v>2</v>
      </c>
      <c r="AG23" s="183">
        <f t="shared" si="14"/>
        <v>100</v>
      </c>
      <c r="AH23" s="182">
        <v>13</v>
      </c>
      <c r="AI23" s="184">
        <f t="shared" si="11"/>
        <v>81.25</v>
      </c>
      <c r="AJ23" s="185">
        <v>11</v>
      </c>
      <c r="AK23" s="186">
        <f t="shared" si="15"/>
        <v>68.75</v>
      </c>
      <c r="AL23" s="185">
        <v>13</v>
      </c>
      <c r="AM23" s="186">
        <f t="shared" si="16"/>
        <v>81.25</v>
      </c>
      <c r="AN23" s="185">
        <v>7</v>
      </c>
      <c r="AO23" s="186">
        <f t="shared" si="17"/>
        <v>87.5</v>
      </c>
      <c r="AP23" s="185">
        <v>7</v>
      </c>
      <c r="AQ23" s="186">
        <f t="shared" si="18"/>
        <v>87.5</v>
      </c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4" customFormat="1" ht="12.75" customHeight="1" thickBot="1">
      <c r="A24" s="209" t="s">
        <v>118</v>
      </c>
      <c r="B24" s="212">
        <v>820812105016</v>
      </c>
      <c r="C24" s="213" t="s">
        <v>196</v>
      </c>
      <c r="D24" s="144">
        <v>1</v>
      </c>
      <c r="E24" s="145">
        <f t="shared" si="0"/>
        <v>50</v>
      </c>
      <c r="F24" s="146">
        <v>8</v>
      </c>
      <c r="G24" s="145">
        <f t="shared" si="1"/>
        <v>50</v>
      </c>
      <c r="H24" s="146">
        <v>10</v>
      </c>
      <c r="I24" s="145">
        <f t="shared" si="2"/>
        <v>62.5</v>
      </c>
      <c r="J24" s="157">
        <v>0</v>
      </c>
      <c r="K24" s="158">
        <f t="shared" si="12"/>
        <v>0</v>
      </c>
      <c r="L24" s="159">
        <v>2</v>
      </c>
      <c r="M24" s="160">
        <f t="shared" si="3"/>
        <v>100</v>
      </c>
      <c r="N24" s="157">
        <v>6</v>
      </c>
      <c r="O24" s="160">
        <f t="shared" si="4"/>
        <v>37.5</v>
      </c>
      <c r="P24" s="139">
        <v>11</v>
      </c>
      <c r="Q24" s="167">
        <f t="shared" si="5"/>
        <v>73.333333333333329</v>
      </c>
      <c r="R24" s="140">
        <v>12</v>
      </c>
      <c r="S24" s="141">
        <f t="shared" si="6"/>
        <v>80</v>
      </c>
      <c r="T24" s="144">
        <v>1</v>
      </c>
      <c r="U24" s="145">
        <f t="shared" si="7"/>
        <v>50</v>
      </c>
      <c r="V24" s="146">
        <v>2</v>
      </c>
      <c r="W24" s="145">
        <f t="shared" si="8"/>
        <v>100</v>
      </c>
      <c r="X24" s="146">
        <v>2</v>
      </c>
      <c r="Y24" s="145">
        <f t="shared" si="9"/>
        <v>100</v>
      </c>
      <c r="Z24" s="146">
        <v>2</v>
      </c>
      <c r="AA24" s="170">
        <f t="shared" si="10"/>
        <v>100</v>
      </c>
      <c r="AB24" s="179">
        <v>2</v>
      </c>
      <c r="AC24" s="179">
        <f>Table15[[#This Row],[Column9]]/2*100</f>
        <v>100</v>
      </c>
      <c r="AD24" s="180">
        <v>2</v>
      </c>
      <c r="AE24" s="181">
        <f t="shared" si="13"/>
        <v>100</v>
      </c>
      <c r="AF24" s="182">
        <v>2</v>
      </c>
      <c r="AG24" s="183">
        <f t="shared" si="14"/>
        <v>100</v>
      </c>
      <c r="AH24" s="182">
        <v>9</v>
      </c>
      <c r="AI24" s="184">
        <f t="shared" si="11"/>
        <v>56.25</v>
      </c>
      <c r="AJ24" s="185">
        <v>14</v>
      </c>
      <c r="AK24" s="186">
        <f t="shared" si="15"/>
        <v>87.5</v>
      </c>
      <c r="AL24" s="185">
        <v>15</v>
      </c>
      <c r="AM24" s="186">
        <f t="shared" si="16"/>
        <v>93.75</v>
      </c>
      <c r="AN24" s="185">
        <v>8</v>
      </c>
      <c r="AO24" s="186">
        <f t="shared" si="17"/>
        <v>100</v>
      </c>
      <c r="AP24" s="185">
        <v>8</v>
      </c>
      <c r="AQ24" s="186">
        <f t="shared" si="18"/>
        <v>100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4" customFormat="1" ht="12.75" customHeight="1" thickBot="1">
      <c r="A25" s="209" t="s">
        <v>119</v>
      </c>
      <c r="B25" s="212">
        <v>820812105017</v>
      </c>
      <c r="C25" s="213" t="s">
        <v>197</v>
      </c>
      <c r="D25" s="144">
        <v>2</v>
      </c>
      <c r="E25" s="145">
        <f t="shared" si="0"/>
        <v>100</v>
      </c>
      <c r="F25" s="146">
        <v>10</v>
      </c>
      <c r="G25" s="145">
        <f t="shared" si="1"/>
        <v>62.5</v>
      </c>
      <c r="H25" s="146">
        <v>12</v>
      </c>
      <c r="I25" s="145">
        <f t="shared" si="2"/>
        <v>75</v>
      </c>
      <c r="J25" s="157">
        <v>2</v>
      </c>
      <c r="K25" s="158">
        <f t="shared" si="12"/>
        <v>100</v>
      </c>
      <c r="L25" s="159">
        <v>2</v>
      </c>
      <c r="M25" s="160">
        <f t="shared" si="3"/>
        <v>100</v>
      </c>
      <c r="N25" s="157">
        <v>15</v>
      </c>
      <c r="O25" s="160">
        <f t="shared" si="4"/>
        <v>93.75</v>
      </c>
      <c r="P25" s="168">
        <v>11</v>
      </c>
      <c r="Q25" s="167">
        <f t="shared" si="5"/>
        <v>73.333333333333329</v>
      </c>
      <c r="R25" s="140">
        <v>12</v>
      </c>
      <c r="S25" s="141">
        <f t="shared" si="6"/>
        <v>80</v>
      </c>
      <c r="T25" s="144">
        <v>1</v>
      </c>
      <c r="U25" s="145">
        <f t="shared" si="7"/>
        <v>50</v>
      </c>
      <c r="V25" s="146">
        <v>2</v>
      </c>
      <c r="W25" s="145">
        <f t="shared" si="8"/>
        <v>100</v>
      </c>
      <c r="X25" s="146">
        <v>2</v>
      </c>
      <c r="Y25" s="145">
        <f t="shared" si="9"/>
        <v>100</v>
      </c>
      <c r="Z25" s="146">
        <v>0</v>
      </c>
      <c r="AA25" s="170">
        <f t="shared" si="10"/>
        <v>0</v>
      </c>
      <c r="AB25" s="179">
        <v>2</v>
      </c>
      <c r="AC25" s="179">
        <f>Table15[[#This Row],[Column9]]/2*100</f>
        <v>100</v>
      </c>
      <c r="AD25" s="180">
        <v>2</v>
      </c>
      <c r="AE25" s="181">
        <f t="shared" si="13"/>
        <v>100</v>
      </c>
      <c r="AF25" s="182">
        <v>2</v>
      </c>
      <c r="AG25" s="183">
        <f t="shared" si="14"/>
        <v>100</v>
      </c>
      <c r="AH25" s="182">
        <v>14</v>
      </c>
      <c r="AI25" s="184">
        <f t="shared" si="11"/>
        <v>87.5</v>
      </c>
      <c r="AJ25" s="185">
        <v>15</v>
      </c>
      <c r="AK25" s="186">
        <f t="shared" si="15"/>
        <v>93.75</v>
      </c>
      <c r="AL25" s="185">
        <v>14</v>
      </c>
      <c r="AM25" s="186">
        <f t="shared" si="16"/>
        <v>87.5</v>
      </c>
      <c r="AN25" s="185">
        <v>6</v>
      </c>
      <c r="AO25" s="186">
        <f t="shared" si="17"/>
        <v>75</v>
      </c>
      <c r="AP25" s="185">
        <v>6</v>
      </c>
      <c r="AQ25" s="186">
        <f t="shared" si="18"/>
        <v>75</v>
      </c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4" customFormat="1" ht="12.75" customHeight="1" thickBot="1">
      <c r="A26" s="209" t="s">
        <v>120</v>
      </c>
      <c r="B26" s="212">
        <v>820812105018</v>
      </c>
      <c r="C26" s="213" t="s">
        <v>198</v>
      </c>
      <c r="D26" s="144">
        <v>2</v>
      </c>
      <c r="E26" s="145">
        <f t="shared" si="0"/>
        <v>100</v>
      </c>
      <c r="F26" s="146">
        <v>11</v>
      </c>
      <c r="G26" s="145">
        <f t="shared" si="1"/>
        <v>68.75</v>
      </c>
      <c r="H26" s="146">
        <v>12</v>
      </c>
      <c r="I26" s="145">
        <f t="shared" si="2"/>
        <v>75</v>
      </c>
      <c r="J26" s="157">
        <v>1</v>
      </c>
      <c r="K26" s="158">
        <f t="shared" si="12"/>
        <v>50</v>
      </c>
      <c r="L26" s="159">
        <v>2</v>
      </c>
      <c r="M26" s="160">
        <f t="shared" si="3"/>
        <v>100</v>
      </c>
      <c r="N26" s="157">
        <v>16</v>
      </c>
      <c r="O26" s="160">
        <f t="shared" si="4"/>
        <v>100</v>
      </c>
      <c r="P26" s="139">
        <v>11</v>
      </c>
      <c r="Q26" s="167">
        <f t="shared" si="5"/>
        <v>73.333333333333329</v>
      </c>
      <c r="R26" s="140">
        <v>12</v>
      </c>
      <c r="S26" s="141">
        <f t="shared" si="6"/>
        <v>80</v>
      </c>
      <c r="T26" s="144">
        <v>2</v>
      </c>
      <c r="U26" s="145">
        <f t="shared" si="7"/>
        <v>100</v>
      </c>
      <c r="V26" s="146">
        <v>2</v>
      </c>
      <c r="W26" s="145">
        <f t="shared" si="8"/>
        <v>100</v>
      </c>
      <c r="X26" s="146">
        <v>2</v>
      </c>
      <c r="Y26" s="145">
        <f t="shared" si="9"/>
        <v>100</v>
      </c>
      <c r="Z26" s="146">
        <v>2</v>
      </c>
      <c r="AA26" s="170">
        <f t="shared" si="10"/>
        <v>100</v>
      </c>
      <c r="AB26" s="179">
        <v>2</v>
      </c>
      <c r="AC26" s="179">
        <f>Table15[[#This Row],[Column9]]/2*100</f>
        <v>100</v>
      </c>
      <c r="AD26" s="180">
        <v>2</v>
      </c>
      <c r="AE26" s="181">
        <f t="shared" si="13"/>
        <v>100</v>
      </c>
      <c r="AF26" s="182">
        <v>2</v>
      </c>
      <c r="AG26" s="183">
        <f t="shared" si="14"/>
        <v>100</v>
      </c>
      <c r="AH26" s="182">
        <v>12</v>
      </c>
      <c r="AI26" s="184">
        <f t="shared" si="11"/>
        <v>75</v>
      </c>
      <c r="AJ26" s="185">
        <v>13</v>
      </c>
      <c r="AK26" s="186">
        <f t="shared" si="15"/>
        <v>81.25</v>
      </c>
      <c r="AL26" s="185">
        <v>12</v>
      </c>
      <c r="AM26" s="186">
        <f t="shared" si="16"/>
        <v>75</v>
      </c>
      <c r="AN26" s="185">
        <v>7</v>
      </c>
      <c r="AO26" s="186">
        <f t="shared" si="17"/>
        <v>87.5</v>
      </c>
      <c r="AP26" s="185">
        <v>7</v>
      </c>
      <c r="AQ26" s="186">
        <f t="shared" si="18"/>
        <v>87.5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4" customFormat="1" ht="12.75" customHeight="1" thickBot="1">
      <c r="A27" s="209" t="s">
        <v>121</v>
      </c>
      <c r="B27" s="212">
        <v>820812105019</v>
      </c>
      <c r="C27" s="213" t="s">
        <v>199</v>
      </c>
      <c r="D27" s="144">
        <v>2</v>
      </c>
      <c r="E27" s="145">
        <f t="shared" si="0"/>
        <v>100</v>
      </c>
      <c r="F27" s="146">
        <v>12</v>
      </c>
      <c r="G27" s="145">
        <f t="shared" si="1"/>
        <v>75</v>
      </c>
      <c r="H27" s="146">
        <v>14</v>
      </c>
      <c r="I27" s="145">
        <f t="shared" si="2"/>
        <v>87.5</v>
      </c>
      <c r="J27" s="157">
        <v>1</v>
      </c>
      <c r="K27" s="158">
        <f t="shared" si="12"/>
        <v>50</v>
      </c>
      <c r="L27" s="159">
        <v>2</v>
      </c>
      <c r="M27" s="160">
        <f t="shared" si="3"/>
        <v>100</v>
      </c>
      <c r="N27" s="157">
        <v>13</v>
      </c>
      <c r="O27" s="160">
        <f t="shared" si="4"/>
        <v>81.25</v>
      </c>
      <c r="P27" s="139">
        <v>9</v>
      </c>
      <c r="Q27" s="167">
        <f t="shared" si="5"/>
        <v>60</v>
      </c>
      <c r="R27" s="140">
        <v>13</v>
      </c>
      <c r="S27" s="141">
        <f t="shared" si="6"/>
        <v>86.666666666666671</v>
      </c>
      <c r="T27" s="144">
        <v>2</v>
      </c>
      <c r="U27" s="145">
        <f t="shared" si="7"/>
        <v>100</v>
      </c>
      <c r="V27" s="146">
        <v>2</v>
      </c>
      <c r="W27" s="145">
        <f t="shared" si="8"/>
        <v>100</v>
      </c>
      <c r="X27" s="146">
        <v>2</v>
      </c>
      <c r="Y27" s="145">
        <f t="shared" si="9"/>
        <v>100</v>
      </c>
      <c r="Z27" s="146">
        <v>2</v>
      </c>
      <c r="AA27" s="170">
        <f t="shared" si="10"/>
        <v>100</v>
      </c>
      <c r="AB27" s="179">
        <v>2</v>
      </c>
      <c r="AC27" s="179">
        <f>Table15[[#This Row],[Column9]]/2*100</f>
        <v>100</v>
      </c>
      <c r="AD27" s="180">
        <v>2</v>
      </c>
      <c r="AE27" s="181">
        <f t="shared" si="13"/>
        <v>100</v>
      </c>
      <c r="AF27" s="182">
        <v>2</v>
      </c>
      <c r="AG27" s="183">
        <f t="shared" si="14"/>
        <v>100</v>
      </c>
      <c r="AH27" s="182">
        <v>14</v>
      </c>
      <c r="AI27" s="184">
        <f t="shared" si="11"/>
        <v>87.5</v>
      </c>
      <c r="AJ27" s="185">
        <v>12</v>
      </c>
      <c r="AK27" s="186">
        <f t="shared" si="15"/>
        <v>75</v>
      </c>
      <c r="AL27" s="185">
        <v>14</v>
      </c>
      <c r="AM27" s="186">
        <f t="shared" si="16"/>
        <v>87.5</v>
      </c>
      <c r="AN27" s="185">
        <v>0</v>
      </c>
      <c r="AO27" s="186">
        <f t="shared" si="17"/>
        <v>0</v>
      </c>
      <c r="AP27" s="185">
        <v>0</v>
      </c>
      <c r="AQ27" s="186">
        <f t="shared" si="18"/>
        <v>0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4" customFormat="1" ht="12.75" customHeight="1" thickBot="1">
      <c r="A28" s="209" t="s">
        <v>122</v>
      </c>
      <c r="B28" s="212">
        <v>820812105020</v>
      </c>
      <c r="C28" s="213" t="s">
        <v>200</v>
      </c>
      <c r="D28" s="144">
        <v>2</v>
      </c>
      <c r="E28" s="145">
        <f t="shared" si="0"/>
        <v>100</v>
      </c>
      <c r="F28" s="146">
        <v>13</v>
      </c>
      <c r="G28" s="145">
        <f t="shared" si="1"/>
        <v>81.25</v>
      </c>
      <c r="H28" s="146">
        <v>16</v>
      </c>
      <c r="I28" s="145">
        <f t="shared" si="2"/>
        <v>100</v>
      </c>
      <c r="J28" s="157">
        <v>2</v>
      </c>
      <c r="K28" s="158">
        <f t="shared" si="12"/>
        <v>100</v>
      </c>
      <c r="L28" s="159">
        <v>2</v>
      </c>
      <c r="M28" s="160">
        <f t="shared" si="3"/>
        <v>100</v>
      </c>
      <c r="N28" s="157">
        <v>13</v>
      </c>
      <c r="O28" s="160">
        <f t="shared" si="4"/>
        <v>81.25</v>
      </c>
      <c r="P28" s="139">
        <v>9</v>
      </c>
      <c r="Q28" s="167">
        <f t="shared" si="5"/>
        <v>60</v>
      </c>
      <c r="R28" s="140">
        <v>14</v>
      </c>
      <c r="S28" s="141">
        <f t="shared" si="6"/>
        <v>93.333333333333329</v>
      </c>
      <c r="T28" s="144">
        <v>2</v>
      </c>
      <c r="U28" s="145">
        <f t="shared" si="7"/>
        <v>100</v>
      </c>
      <c r="V28" s="146">
        <v>2</v>
      </c>
      <c r="W28" s="145">
        <f t="shared" si="8"/>
        <v>100</v>
      </c>
      <c r="X28" s="146">
        <v>2</v>
      </c>
      <c r="Y28" s="145">
        <f t="shared" si="9"/>
        <v>100</v>
      </c>
      <c r="Z28" s="146">
        <v>2</v>
      </c>
      <c r="AA28" s="170">
        <f t="shared" si="10"/>
        <v>100</v>
      </c>
      <c r="AB28" s="179">
        <v>2</v>
      </c>
      <c r="AC28" s="179">
        <f>Table15[[#This Row],[Column9]]/2*100</f>
        <v>100</v>
      </c>
      <c r="AD28" s="180">
        <v>2</v>
      </c>
      <c r="AE28" s="181">
        <f t="shared" si="13"/>
        <v>100</v>
      </c>
      <c r="AF28" s="182">
        <v>2</v>
      </c>
      <c r="AG28" s="183">
        <f t="shared" si="14"/>
        <v>100</v>
      </c>
      <c r="AH28" s="182">
        <v>14</v>
      </c>
      <c r="AI28" s="184">
        <f t="shared" si="11"/>
        <v>87.5</v>
      </c>
      <c r="AJ28" s="185">
        <v>11</v>
      </c>
      <c r="AK28" s="186">
        <f t="shared" si="15"/>
        <v>68.75</v>
      </c>
      <c r="AL28" s="185">
        <v>13</v>
      </c>
      <c r="AM28" s="186">
        <f t="shared" si="16"/>
        <v>81.25</v>
      </c>
      <c r="AN28" s="185">
        <v>6</v>
      </c>
      <c r="AO28" s="186">
        <f t="shared" si="17"/>
        <v>75</v>
      </c>
      <c r="AP28" s="185">
        <v>6</v>
      </c>
      <c r="AQ28" s="186">
        <f t="shared" si="18"/>
        <v>75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s="4" customFormat="1" ht="12.75" customHeight="1" thickBot="1">
      <c r="A29" s="209" t="s">
        <v>123</v>
      </c>
      <c r="B29" s="212">
        <v>820812105021</v>
      </c>
      <c r="C29" s="213" t="s">
        <v>201</v>
      </c>
      <c r="D29" s="144">
        <v>2</v>
      </c>
      <c r="E29" s="145">
        <f t="shared" si="0"/>
        <v>100</v>
      </c>
      <c r="F29" s="146">
        <v>16</v>
      </c>
      <c r="G29" s="145">
        <f t="shared" si="1"/>
        <v>100</v>
      </c>
      <c r="H29" s="146">
        <v>16</v>
      </c>
      <c r="I29" s="148">
        <f t="shared" si="2"/>
        <v>100</v>
      </c>
      <c r="J29" s="157">
        <v>2</v>
      </c>
      <c r="K29" s="158">
        <f t="shared" si="12"/>
        <v>100</v>
      </c>
      <c r="L29" s="159">
        <v>2</v>
      </c>
      <c r="M29" s="160">
        <f t="shared" si="3"/>
        <v>100</v>
      </c>
      <c r="N29" s="157">
        <v>12</v>
      </c>
      <c r="O29" s="160">
        <f t="shared" si="4"/>
        <v>75</v>
      </c>
      <c r="P29" s="139">
        <v>12</v>
      </c>
      <c r="Q29" s="167">
        <f t="shared" si="5"/>
        <v>80</v>
      </c>
      <c r="R29" s="140">
        <v>12</v>
      </c>
      <c r="S29" s="141">
        <f t="shared" si="6"/>
        <v>80</v>
      </c>
      <c r="T29" s="144">
        <v>2</v>
      </c>
      <c r="U29" s="145">
        <f t="shared" si="7"/>
        <v>100</v>
      </c>
      <c r="V29" s="146">
        <v>2</v>
      </c>
      <c r="W29" s="145">
        <f t="shared" si="8"/>
        <v>100</v>
      </c>
      <c r="X29" s="146">
        <v>1</v>
      </c>
      <c r="Y29" s="145">
        <f t="shared" si="9"/>
        <v>50</v>
      </c>
      <c r="Z29" s="146">
        <v>2</v>
      </c>
      <c r="AA29" s="170">
        <f t="shared" si="10"/>
        <v>100</v>
      </c>
      <c r="AB29" s="179">
        <v>2</v>
      </c>
      <c r="AC29" s="179">
        <f>Table15[[#This Row],[Column9]]/2*100</f>
        <v>100</v>
      </c>
      <c r="AD29" s="180">
        <v>2</v>
      </c>
      <c r="AE29" s="181">
        <f t="shared" si="13"/>
        <v>100</v>
      </c>
      <c r="AF29" s="182">
        <v>2</v>
      </c>
      <c r="AG29" s="183">
        <f t="shared" si="14"/>
        <v>100</v>
      </c>
      <c r="AH29" s="182">
        <v>13</v>
      </c>
      <c r="AI29" s="184">
        <f t="shared" si="11"/>
        <v>81.25</v>
      </c>
      <c r="AJ29" s="185">
        <v>10</v>
      </c>
      <c r="AK29" s="186">
        <f t="shared" si="15"/>
        <v>62.5</v>
      </c>
      <c r="AL29" s="185">
        <v>12</v>
      </c>
      <c r="AM29" s="186">
        <f t="shared" si="16"/>
        <v>75</v>
      </c>
      <c r="AN29" s="185">
        <v>0</v>
      </c>
      <c r="AO29" s="186">
        <f t="shared" si="17"/>
        <v>0</v>
      </c>
      <c r="AP29" s="185">
        <v>0</v>
      </c>
      <c r="AQ29" s="186">
        <f t="shared" si="18"/>
        <v>0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s="4" customFormat="1" ht="12.75" customHeight="1" thickBot="1">
      <c r="A30" s="209" t="s">
        <v>124</v>
      </c>
      <c r="B30" s="212">
        <v>820812105022</v>
      </c>
      <c r="C30" s="213" t="s">
        <v>202</v>
      </c>
      <c r="D30" s="144">
        <v>2</v>
      </c>
      <c r="E30" s="145">
        <f t="shared" si="0"/>
        <v>100</v>
      </c>
      <c r="F30" s="146">
        <v>14</v>
      </c>
      <c r="G30" s="145">
        <f t="shared" si="1"/>
        <v>87.5</v>
      </c>
      <c r="H30" s="146">
        <v>12</v>
      </c>
      <c r="I30" s="145">
        <f t="shared" si="2"/>
        <v>75</v>
      </c>
      <c r="J30" s="157">
        <v>2</v>
      </c>
      <c r="K30" s="158">
        <f t="shared" si="12"/>
        <v>100</v>
      </c>
      <c r="L30" s="159">
        <v>2</v>
      </c>
      <c r="M30" s="160">
        <f t="shared" si="3"/>
        <v>100</v>
      </c>
      <c r="N30" s="157">
        <v>13</v>
      </c>
      <c r="O30" s="160">
        <f t="shared" si="4"/>
        <v>81.25</v>
      </c>
      <c r="P30" s="139">
        <v>11</v>
      </c>
      <c r="Q30" s="167">
        <f t="shared" si="5"/>
        <v>73.333333333333329</v>
      </c>
      <c r="R30" s="140">
        <v>12</v>
      </c>
      <c r="S30" s="141">
        <f t="shared" si="6"/>
        <v>80</v>
      </c>
      <c r="T30" s="144">
        <v>2</v>
      </c>
      <c r="U30" s="145">
        <f t="shared" si="7"/>
        <v>100</v>
      </c>
      <c r="V30" s="146">
        <v>2</v>
      </c>
      <c r="W30" s="145">
        <f t="shared" si="8"/>
        <v>100</v>
      </c>
      <c r="X30" s="146">
        <v>2</v>
      </c>
      <c r="Y30" s="145">
        <f t="shared" si="9"/>
        <v>100</v>
      </c>
      <c r="Z30" s="146">
        <v>2</v>
      </c>
      <c r="AA30" s="170">
        <f t="shared" si="10"/>
        <v>100</v>
      </c>
      <c r="AB30" s="172">
        <v>2</v>
      </c>
      <c r="AC30" s="172">
        <f>Table15[[#This Row],[Column9]]/2*100</f>
        <v>100</v>
      </c>
      <c r="AD30" s="173">
        <v>2</v>
      </c>
      <c r="AE30" s="174">
        <f t="shared" si="13"/>
        <v>100</v>
      </c>
      <c r="AF30" s="175">
        <v>2</v>
      </c>
      <c r="AG30" s="176">
        <f t="shared" si="14"/>
        <v>100</v>
      </c>
      <c r="AH30" s="175">
        <v>15</v>
      </c>
      <c r="AI30" s="176">
        <f t="shared" si="11"/>
        <v>93.75</v>
      </c>
      <c r="AJ30" s="178">
        <v>15</v>
      </c>
      <c r="AK30" s="178">
        <f t="shared" si="15"/>
        <v>93.75</v>
      </c>
      <c r="AL30" s="178">
        <v>15</v>
      </c>
      <c r="AM30" s="178">
        <f t="shared" si="16"/>
        <v>93.75</v>
      </c>
      <c r="AN30" s="178">
        <v>7</v>
      </c>
      <c r="AO30" s="178">
        <f t="shared" si="17"/>
        <v>87.5</v>
      </c>
      <c r="AP30" s="178">
        <v>8</v>
      </c>
      <c r="AQ30" s="178">
        <f t="shared" si="18"/>
        <v>100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s="4" customFormat="1" ht="12.75" customHeight="1" thickBot="1">
      <c r="A31" s="209" t="s">
        <v>125</v>
      </c>
      <c r="B31" s="212">
        <v>820812105023</v>
      </c>
      <c r="C31" s="213" t="s">
        <v>203</v>
      </c>
      <c r="D31" s="144">
        <v>2</v>
      </c>
      <c r="E31" s="145">
        <f t="shared" si="0"/>
        <v>100</v>
      </c>
      <c r="F31" s="146">
        <v>12</v>
      </c>
      <c r="G31" s="145">
        <f t="shared" si="1"/>
        <v>75</v>
      </c>
      <c r="H31" s="146">
        <v>12</v>
      </c>
      <c r="I31" s="145">
        <f t="shared" si="2"/>
        <v>75</v>
      </c>
      <c r="J31" s="157">
        <v>2</v>
      </c>
      <c r="K31" s="158">
        <f t="shared" si="12"/>
        <v>100</v>
      </c>
      <c r="L31" s="159">
        <v>2</v>
      </c>
      <c r="M31" s="160">
        <f t="shared" si="3"/>
        <v>100</v>
      </c>
      <c r="N31" s="157">
        <v>15</v>
      </c>
      <c r="O31" s="160">
        <f t="shared" si="4"/>
        <v>93.75</v>
      </c>
      <c r="P31" s="139">
        <v>3</v>
      </c>
      <c r="Q31" s="167">
        <f t="shared" si="5"/>
        <v>20</v>
      </c>
      <c r="R31" s="140">
        <v>2</v>
      </c>
      <c r="S31" s="141">
        <f t="shared" si="6"/>
        <v>13.333333333333334</v>
      </c>
      <c r="T31" s="144">
        <v>2</v>
      </c>
      <c r="U31" s="145">
        <f t="shared" si="7"/>
        <v>100</v>
      </c>
      <c r="V31" s="146">
        <v>2</v>
      </c>
      <c r="W31" s="145">
        <f t="shared" si="8"/>
        <v>100</v>
      </c>
      <c r="X31" s="146">
        <v>2</v>
      </c>
      <c r="Y31" s="145">
        <f t="shared" si="9"/>
        <v>100</v>
      </c>
      <c r="Z31" s="146">
        <v>2</v>
      </c>
      <c r="AA31" s="170">
        <f t="shared" si="10"/>
        <v>100</v>
      </c>
      <c r="AB31" s="179">
        <v>2</v>
      </c>
      <c r="AC31" s="179">
        <f>Table15[[#This Row],[Column9]]/2*100</f>
        <v>100</v>
      </c>
      <c r="AD31" s="180">
        <v>2</v>
      </c>
      <c r="AE31" s="181">
        <f t="shared" si="13"/>
        <v>100</v>
      </c>
      <c r="AF31" s="182">
        <v>2</v>
      </c>
      <c r="AG31" s="183">
        <f t="shared" si="14"/>
        <v>100</v>
      </c>
      <c r="AH31" s="182">
        <v>14</v>
      </c>
      <c r="AI31" s="184">
        <f t="shared" si="11"/>
        <v>87.5</v>
      </c>
      <c r="AJ31" s="185">
        <v>12</v>
      </c>
      <c r="AK31" s="186">
        <f t="shared" si="15"/>
        <v>75</v>
      </c>
      <c r="AL31" s="185">
        <v>12</v>
      </c>
      <c r="AM31" s="186">
        <f t="shared" si="16"/>
        <v>75</v>
      </c>
      <c r="AN31" s="185">
        <v>7</v>
      </c>
      <c r="AO31" s="186">
        <f t="shared" si="17"/>
        <v>87.5</v>
      </c>
      <c r="AP31" s="185">
        <v>7</v>
      </c>
      <c r="AQ31" s="186">
        <f t="shared" si="18"/>
        <v>87.5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s="4" customFormat="1" ht="12.75" customHeight="1" thickBot="1">
      <c r="A32" s="209" t="s">
        <v>126</v>
      </c>
      <c r="B32" s="212">
        <v>820812105024</v>
      </c>
      <c r="C32" s="213" t="s">
        <v>204</v>
      </c>
      <c r="D32" s="144">
        <v>2</v>
      </c>
      <c r="E32" s="145">
        <f t="shared" si="0"/>
        <v>100</v>
      </c>
      <c r="F32" s="146">
        <v>12</v>
      </c>
      <c r="G32" s="145">
        <f t="shared" si="1"/>
        <v>75</v>
      </c>
      <c r="H32" s="146">
        <v>8</v>
      </c>
      <c r="I32" s="145">
        <f t="shared" si="2"/>
        <v>50</v>
      </c>
      <c r="J32" s="157">
        <v>2</v>
      </c>
      <c r="K32" s="158">
        <f t="shared" si="12"/>
        <v>100</v>
      </c>
      <c r="L32" s="159">
        <v>2</v>
      </c>
      <c r="M32" s="160">
        <f t="shared" si="3"/>
        <v>100</v>
      </c>
      <c r="N32" s="157">
        <v>15</v>
      </c>
      <c r="O32" s="160">
        <f t="shared" si="4"/>
        <v>93.75</v>
      </c>
      <c r="P32" s="139">
        <v>0</v>
      </c>
      <c r="Q32" s="167">
        <f t="shared" si="5"/>
        <v>0</v>
      </c>
      <c r="R32" s="140">
        <v>0</v>
      </c>
      <c r="S32" s="141">
        <f t="shared" si="6"/>
        <v>0</v>
      </c>
      <c r="T32" s="144">
        <v>2</v>
      </c>
      <c r="U32" s="145">
        <f t="shared" si="7"/>
        <v>100</v>
      </c>
      <c r="V32" s="146">
        <v>2</v>
      </c>
      <c r="W32" s="145">
        <f t="shared" si="8"/>
        <v>100</v>
      </c>
      <c r="X32" s="146">
        <v>2</v>
      </c>
      <c r="Y32" s="145">
        <f t="shared" si="9"/>
        <v>100</v>
      </c>
      <c r="Z32" s="146">
        <v>2</v>
      </c>
      <c r="AA32" s="170">
        <f t="shared" si="10"/>
        <v>100</v>
      </c>
      <c r="AB32" s="179">
        <v>2</v>
      </c>
      <c r="AC32" s="179">
        <f>Table15[[#This Row],[Column9]]/2*100</f>
        <v>100</v>
      </c>
      <c r="AD32" s="180">
        <v>2</v>
      </c>
      <c r="AE32" s="181">
        <f t="shared" si="13"/>
        <v>100</v>
      </c>
      <c r="AF32" s="182">
        <v>2</v>
      </c>
      <c r="AG32" s="183">
        <f t="shared" si="14"/>
        <v>100</v>
      </c>
      <c r="AH32" s="182">
        <v>14</v>
      </c>
      <c r="AI32" s="184">
        <f t="shared" si="11"/>
        <v>87.5</v>
      </c>
      <c r="AJ32" s="185">
        <v>11</v>
      </c>
      <c r="AK32" s="186">
        <f t="shared" si="15"/>
        <v>68.75</v>
      </c>
      <c r="AL32" s="185">
        <v>12</v>
      </c>
      <c r="AM32" s="186">
        <f t="shared" si="16"/>
        <v>75</v>
      </c>
      <c r="AN32" s="185">
        <v>7</v>
      </c>
      <c r="AO32" s="186">
        <f t="shared" si="17"/>
        <v>87.5</v>
      </c>
      <c r="AP32" s="185">
        <v>7</v>
      </c>
      <c r="AQ32" s="186">
        <f t="shared" si="18"/>
        <v>87.5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4" customFormat="1" ht="12.75" customHeight="1" thickBot="1">
      <c r="A33" s="209" t="s">
        <v>127</v>
      </c>
      <c r="B33" s="212">
        <v>820812105025</v>
      </c>
      <c r="C33" s="213" t="s">
        <v>205</v>
      </c>
      <c r="D33" s="146">
        <v>1</v>
      </c>
      <c r="E33" s="145">
        <f t="shared" si="0"/>
        <v>50</v>
      </c>
      <c r="F33" s="146">
        <v>10</v>
      </c>
      <c r="G33" s="145">
        <f t="shared" si="1"/>
        <v>62.5</v>
      </c>
      <c r="H33" s="146">
        <v>12</v>
      </c>
      <c r="I33" s="145">
        <f t="shared" si="2"/>
        <v>75</v>
      </c>
      <c r="J33" s="157">
        <v>1</v>
      </c>
      <c r="K33" s="158">
        <f t="shared" si="12"/>
        <v>50</v>
      </c>
      <c r="L33" s="157">
        <v>2</v>
      </c>
      <c r="M33" s="160">
        <f t="shared" si="3"/>
        <v>100</v>
      </c>
      <c r="N33" s="157">
        <v>11</v>
      </c>
      <c r="O33" s="160">
        <f t="shared" si="4"/>
        <v>68.75</v>
      </c>
      <c r="P33" s="140">
        <v>12</v>
      </c>
      <c r="Q33" s="167">
        <f t="shared" si="5"/>
        <v>80</v>
      </c>
      <c r="R33" s="140">
        <v>14</v>
      </c>
      <c r="S33" s="141">
        <f t="shared" si="6"/>
        <v>93.333333333333329</v>
      </c>
      <c r="T33" s="146">
        <v>2</v>
      </c>
      <c r="U33" s="145">
        <f t="shared" si="7"/>
        <v>100</v>
      </c>
      <c r="V33" s="146">
        <v>2</v>
      </c>
      <c r="W33" s="145">
        <f t="shared" si="8"/>
        <v>100</v>
      </c>
      <c r="X33" s="146">
        <v>2</v>
      </c>
      <c r="Y33" s="145">
        <f t="shared" si="9"/>
        <v>100</v>
      </c>
      <c r="Z33" s="146">
        <v>0</v>
      </c>
      <c r="AA33" s="170">
        <f t="shared" si="10"/>
        <v>0</v>
      </c>
      <c r="AB33" s="179">
        <v>2</v>
      </c>
      <c r="AC33" s="179">
        <f>Table15[[#This Row],[Column9]]/2*100</f>
        <v>100</v>
      </c>
      <c r="AD33" s="180">
        <v>2</v>
      </c>
      <c r="AE33" s="181">
        <f t="shared" si="13"/>
        <v>100</v>
      </c>
      <c r="AF33" s="182">
        <v>2</v>
      </c>
      <c r="AG33" s="183">
        <f t="shared" si="14"/>
        <v>100</v>
      </c>
      <c r="AH33" s="182">
        <v>13</v>
      </c>
      <c r="AI33" s="184">
        <f t="shared" si="11"/>
        <v>81.25</v>
      </c>
      <c r="AJ33" s="185">
        <v>12</v>
      </c>
      <c r="AK33" s="186">
        <f t="shared" si="15"/>
        <v>75</v>
      </c>
      <c r="AL33" s="185">
        <v>13</v>
      </c>
      <c r="AM33" s="186">
        <f t="shared" si="16"/>
        <v>81.25</v>
      </c>
      <c r="AN33" s="185">
        <v>6</v>
      </c>
      <c r="AO33" s="186">
        <f t="shared" si="17"/>
        <v>75</v>
      </c>
      <c r="AP33" s="185">
        <v>6</v>
      </c>
      <c r="AQ33" s="186">
        <f t="shared" si="18"/>
        <v>75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s="4" customFormat="1" ht="12.75" customHeight="1" thickBot="1">
      <c r="A34" s="209" t="s">
        <v>128</v>
      </c>
      <c r="B34" s="212">
        <v>820812105026</v>
      </c>
      <c r="C34" s="213" t="s">
        <v>206</v>
      </c>
      <c r="D34" s="146">
        <v>2</v>
      </c>
      <c r="E34" s="145">
        <f t="shared" si="0"/>
        <v>100</v>
      </c>
      <c r="F34" s="146">
        <v>11</v>
      </c>
      <c r="G34" s="145">
        <f t="shared" si="1"/>
        <v>68.75</v>
      </c>
      <c r="H34" s="146">
        <v>8</v>
      </c>
      <c r="I34" s="145">
        <f t="shared" si="2"/>
        <v>50</v>
      </c>
      <c r="J34" s="157">
        <v>2</v>
      </c>
      <c r="K34" s="158">
        <f t="shared" si="12"/>
        <v>100</v>
      </c>
      <c r="L34" s="157">
        <v>2</v>
      </c>
      <c r="M34" s="160">
        <f t="shared" si="3"/>
        <v>100</v>
      </c>
      <c r="N34" s="157">
        <v>15</v>
      </c>
      <c r="O34" s="160">
        <f t="shared" si="4"/>
        <v>93.75</v>
      </c>
      <c r="P34" s="140">
        <v>12</v>
      </c>
      <c r="Q34" s="167">
        <f t="shared" si="5"/>
        <v>80</v>
      </c>
      <c r="R34" s="140">
        <v>12</v>
      </c>
      <c r="S34" s="141">
        <f t="shared" si="6"/>
        <v>80</v>
      </c>
      <c r="T34" s="146">
        <v>2</v>
      </c>
      <c r="U34" s="145">
        <f t="shared" si="7"/>
        <v>100</v>
      </c>
      <c r="V34" s="146">
        <v>2</v>
      </c>
      <c r="W34" s="145">
        <f t="shared" si="8"/>
        <v>100</v>
      </c>
      <c r="X34" s="146">
        <v>2</v>
      </c>
      <c r="Y34" s="145">
        <f t="shared" si="9"/>
        <v>100</v>
      </c>
      <c r="Z34" s="146">
        <v>2</v>
      </c>
      <c r="AA34" s="170">
        <f t="shared" si="10"/>
        <v>100</v>
      </c>
      <c r="AB34" s="179">
        <v>2</v>
      </c>
      <c r="AC34" s="179">
        <f>Table15[[#This Row],[Column9]]/2*100</f>
        <v>100</v>
      </c>
      <c r="AD34" s="180">
        <v>2</v>
      </c>
      <c r="AE34" s="181">
        <f t="shared" si="13"/>
        <v>100</v>
      </c>
      <c r="AF34" s="182">
        <v>2</v>
      </c>
      <c r="AG34" s="183">
        <f t="shared" si="14"/>
        <v>100</v>
      </c>
      <c r="AH34" s="182">
        <v>14</v>
      </c>
      <c r="AI34" s="184">
        <f t="shared" si="11"/>
        <v>87.5</v>
      </c>
      <c r="AJ34" s="185">
        <v>12</v>
      </c>
      <c r="AK34" s="186">
        <f t="shared" si="15"/>
        <v>75</v>
      </c>
      <c r="AL34" s="185">
        <v>14</v>
      </c>
      <c r="AM34" s="186">
        <f t="shared" si="16"/>
        <v>87.5</v>
      </c>
      <c r="AN34" s="185">
        <v>6</v>
      </c>
      <c r="AO34" s="186">
        <f t="shared" si="17"/>
        <v>75</v>
      </c>
      <c r="AP34" s="185">
        <v>7</v>
      </c>
      <c r="AQ34" s="186">
        <f t="shared" si="18"/>
        <v>87.5</v>
      </c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s="4" customFormat="1" ht="12.75" customHeight="1" thickBot="1">
      <c r="A35" s="209" t="s">
        <v>129</v>
      </c>
      <c r="B35" s="212">
        <v>820812105027</v>
      </c>
      <c r="C35" s="213" t="s">
        <v>207</v>
      </c>
      <c r="D35" s="146">
        <v>2</v>
      </c>
      <c r="E35" s="145">
        <f t="shared" si="0"/>
        <v>100</v>
      </c>
      <c r="F35" s="146">
        <v>12</v>
      </c>
      <c r="G35" s="145">
        <f t="shared" si="1"/>
        <v>75</v>
      </c>
      <c r="H35" s="146">
        <v>9</v>
      </c>
      <c r="I35" s="145">
        <f t="shared" si="2"/>
        <v>56.25</v>
      </c>
      <c r="J35" s="157">
        <v>2</v>
      </c>
      <c r="K35" s="158">
        <f t="shared" si="12"/>
        <v>100</v>
      </c>
      <c r="L35" s="157">
        <v>2</v>
      </c>
      <c r="M35" s="160">
        <f t="shared" si="3"/>
        <v>100</v>
      </c>
      <c r="N35" s="157">
        <v>14</v>
      </c>
      <c r="O35" s="160">
        <f t="shared" si="4"/>
        <v>87.5</v>
      </c>
      <c r="P35" s="140">
        <v>15</v>
      </c>
      <c r="Q35" s="167">
        <f t="shared" si="5"/>
        <v>100</v>
      </c>
      <c r="R35" s="140">
        <v>10</v>
      </c>
      <c r="S35" s="141">
        <f t="shared" si="6"/>
        <v>66.666666666666657</v>
      </c>
      <c r="T35" s="146">
        <v>1</v>
      </c>
      <c r="U35" s="145">
        <f t="shared" si="7"/>
        <v>50</v>
      </c>
      <c r="V35" s="146">
        <v>2</v>
      </c>
      <c r="W35" s="145">
        <f t="shared" si="8"/>
        <v>100</v>
      </c>
      <c r="X35" s="146">
        <v>2</v>
      </c>
      <c r="Y35" s="145">
        <f t="shared" si="9"/>
        <v>100</v>
      </c>
      <c r="Z35" s="146">
        <v>1</v>
      </c>
      <c r="AA35" s="170">
        <f t="shared" si="10"/>
        <v>50</v>
      </c>
      <c r="AB35" s="179">
        <v>2</v>
      </c>
      <c r="AC35" s="179">
        <f>Table15[[#This Row],[Column9]]/2*100</f>
        <v>100</v>
      </c>
      <c r="AD35" s="180">
        <v>2</v>
      </c>
      <c r="AE35" s="181">
        <f t="shared" si="13"/>
        <v>100</v>
      </c>
      <c r="AF35" s="182">
        <v>2</v>
      </c>
      <c r="AG35" s="183">
        <f t="shared" si="14"/>
        <v>100</v>
      </c>
      <c r="AH35" s="182">
        <v>12</v>
      </c>
      <c r="AI35" s="184">
        <f t="shared" si="11"/>
        <v>75</v>
      </c>
      <c r="AJ35" s="185">
        <v>10</v>
      </c>
      <c r="AK35" s="186">
        <f t="shared" si="15"/>
        <v>62.5</v>
      </c>
      <c r="AL35" s="185">
        <v>15</v>
      </c>
      <c r="AM35" s="186">
        <f t="shared" si="16"/>
        <v>93.75</v>
      </c>
      <c r="AN35" s="185">
        <v>7</v>
      </c>
      <c r="AO35" s="186">
        <f t="shared" si="17"/>
        <v>87.5</v>
      </c>
      <c r="AP35" s="185">
        <v>7</v>
      </c>
      <c r="AQ35" s="186">
        <f t="shared" si="18"/>
        <v>87.5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s="4" customFormat="1" ht="12.75" customHeight="1" thickBot="1">
      <c r="A36" s="209" t="s">
        <v>130</v>
      </c>
      <c r="B36" s="212">
        <v>820812105028</v>
      </c>
      <c r="C36" s="213" t="s">
        <v>208</v>
      </c>
      <c r="D36" s="146">
        <v>2</v>
      </c>
      <c r="E36" s="145">
        <f t="shared" si="0"/>
        <v>100</v>
      </c>
      <c r="F36" s="146">
        <v>12</v>
      </c>
      <c r="G36" s="145">
        <f t="shared" si="1"/>
        <v>75</v>
      </c>
      <c r="H36" s="146">
        <v>9</v>
      </c>
      <c r="I36" s="145">
        <f t="shared" si="2"/>
        <v>56.25</v>
      </c>
      <c r="J36" s="157">
        <v>2</v>
      </c>
      <c r="K36" s="158">
        <f t="shared" si="12"/>
        <v>100</v>
      </c>
      <c r="L36" s="157">
        <v>2</v>
      </c>
      <c r="M36" s="160">
        <f t="shared" si="3"/>
        <v>100</v>
      </c>
      <c r="N36" s="157">
        <v>15</v>
      </c>
      <c r="O36" s="160">
        <f t="shared" si="4"/>
        <v>93.75</v>
      </c>
      <c r="P36" s="140">
        <v>11</v>
      </c>
      <c r="Q36" s="167">
        <f t="shared" si="5"/>
        <v>73.333333333333329</v>
      </c>
      <c r="R36" s="140">
        <v>14</v>
      </c>
      <c r="S36" s="141">
        <f t="shared" si="6"/>
        <v>93.333333333333329</v>
      </c>
      <c r="T36" s="146">
        <v>2</v>
      </c>
      <c r="U36" s="145">
        <f t="shared" si="7"/>
        <v>100</v>
      </c>
      <c r="V36" s="146">
        <v>2</v>
      </c>
      <c r="W36" s="145">
        <f t="shared" si="8"/>
        <v>100</v>
      </c>
      <c r="X36" s="146">
        <v>2</v>
      </c>
      <c r="Y36" s="145">
        <f t="shared" si="9"/>
        <v>100</v>
      </c>
      <c r="Z36" s="146">
        <v>2</v>
      </c>
      <c r="AA36" s="170">
        <f t="shared" si="10"/>
        <v>100</v>
      </c>
      <c r="AB36" s="172">
        <v>2</v>
      </c>
      <c r="AC36" s="172">
        <f>Table15[[#This Row],[Column9]]/2*100</f>
        <v>100</v>
      </c>
      <c r="AD36" s="173">
        <v>2</v>
      </c>
      <c r="AE36" s="174">
        <f t="shared" si="13"/>
        <v>100</v>
      </c>
      <c r="AF36" s="175">
        <v>2</v>
      </c>
      <c r="AG36" s="176">
        <f t="shared" si="14"/>
        <v>100</v>
      </c>
      <c r="AH36" s="175">
        <v>16</v>
      </c>
      <c r="AI36" s="176">
        <f t="shared" si="11"/>
        <v>100</v>
      </c>
      <c r="AJ36" s="178">
        <v>16</v>
      </c>
      <c r="AK36" s="178">
        <f t="shared" si="15"/>
        <v>100</v>
      </c>
      <c r="AL36" s="178">
        <v>16</v>
      </c>
      <c r="AM36" s="178">
        <f t="shared" si="16"/>
        <v>100</v>
      </c>
      <c r="AN36" s="178">
        <v>6</v>
      </c>
      <c r="AO36" s="178">
        <f t="shared" si="17"/>
        <v>75</v>
      </c>
      <c r="AP36" s="178">
        <v>8</v>
      </c>
      <c r="AQ36" s="178">
        <f t="shared" si="18"/>
        <v>100</v>
      </c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s="4" customFormat="1" ht="12.75" customHeight="1" thickBot="1">
      <c r="A37" s="209" t="s">
        <v>131</v>
      </c>
      <c r="B37" s="212">
        <v>820812105029</v>
      </c>
      <c r="C37" s="213" t="s">
        <v>209</v>
      </c>
      <c r="D37" s="146" t="s">
        <v>169</v>
      </c>
      <c r="E37" s="145" t="e">
        <f t="shared" si="0"/>
        <v>#VALUE!</v>
      </c>
      <c r="F37" s="146" t="s">
        <v>169</v>
      </c>
      <c r="G37" s="145" t="e">
        <f t="shared" si="1"/>
        <v>#VALUE!</v>
      </c>
      <c r="H37" s="146" t="s">
        <v>169</v>
      </c>
      <c r="I37" s="145" t="e">
        <f t="shared" si="2"/>
        <v>#VALUE!</v>
      </c>
      <c r="J37" s="157">
        <v>1</v>
      </c>
      <c r="K37" s="158">
        <f t="shared" si="12"/>
        <v>50</v>
      </c>
      <c r="L37" s="157">
        <v>2</v>
      </c>
      <c r="M37" s="160">
        <f t="shared" si="3"/>
        <v>100</v>
      </c>
      <c r="N37" s="157">
        <v>15</v>
      </c>
      <c r="O37" s="160">
        <f t="shared" si="4"/>
        <v>93.75</v>
      </c>
      <c r="P37" s="140">
        <v>15</v>
      </c>
      <c r="Q37" s="167">
        <f t="shared" si="5"/>
        <v>100</v>
      </c>
      <c r="R37" s="140">
        <v>12</v>
      </c>
      <c r="S37" s="141">
        <f t="shared" si="6"/>
        <v>80</v>
      </c>
      <c r="T37" s="146">
        <v>1</v>
      </c>
      <c r="U37" s="145">
        <f t="shared" si="7"/>
        <v>50</v>
      </c>
      <c r="V37" s="146">
        <v>2</v>
      </c>
      <c r="W37" s="145">
        <f t="shared" si="8"/>
        <v>100</v>
      </c>
      <c r="X37" s="146">
        <v>2</v>
      </c>
      <c r="Y37" s="145">
        <f t="shared" si="9"/>
        <v>100</v>
      </c>
      <c r="Z37" s="146">
        <v>2</v>
      </c>
      <c r="AA37" s="170">
        <f t="shared" si="10"/>
        <v>100</v>
      </c>
      <c r="AB37" s="172">
        <v>0</v>
      </c>
      <c r="AC37" s="172">
        <f>Table15[[#This Row],[Column9]]/2*100</f>
        <v>0</v>
      </c>
      <c r="AD37" s="173">
        <v>0</v>
      </c>
      <c r="AE37" s="174">
        <f t="shared" si="13"/>
        <v>0</v>
      </c>
      <c r="AF37" s="175">
        <v>0</v>
      </c>
      <c r="AG37" s="176">
        <f t="shared" si="14"/>
        <v>0</v>
      </c>
      <c r="AH37" s="175">
        <v>12</v>
      </c>
      <c r="AI37" s="176">
        <f t="shared" si="11"/>
        <v>75</v>
      </c>
      <c r="AJ37" s="178">
        <v>0</v>
      </c>
      <c r="AK37" s="178">
        <f t="shared" si="15"/>
        <v>0</v>
      </c>
      <c r="AL37" s="178">
        <v>10</v>
      </c>
      <c r="AM37" s="178">
        <f t="shared" si="16"/>
        <v>62.5</v>
      </c>
      <c r="AN37" s="178">
        <v>4</v>
      </c>
      <c r="AO37" s="178">
        <f t="shared" si="17"/>
        <v>50</v>
      </c>
      <c r="AP37" s="178">
        <v>6</v>
      </c>
      <c r="AQ37" s="178">
        <f t="shared" si="18"/>
        <v>75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s="4" customFormat="1" ht="12.75" customHeight="1" thickBot="1">
      <c r="A38" s="209" t="s">
        <v>132</v>
      </c>
      <c r="B38" s="212">
        <v>820812105030</v>
      </c>
      <c r="C38" s="213" t="s">
        <v>210</v>
      </c>
      <c r="D38" s="146">
        <v>2</v>
      </c>
      <c r="E38" s="145">
        <f t="shared" si="0"/>
        <v>100</v>
      </c>
      <c r="F38" s="146">
        <v>13</v>
      </c>
      <c r="G38" s="145">
        <f t="shared" si="1"/>
        <v>81.25</v>
      </c>
      <c r="H38" s="146">
        <v>10</v>
      </c>
      <c r="I38" s="145">
        <f t="shared" si="2"/>
        <v>62.5</v>
      </c>
      <c r="J38" s="157">
        <v>2</v>
      </c>
      <c r="K38" s="158">
        <f t="shared" si="12"/>
        <v>100</v>
      </c>
      <c r="L38" s="157">
        <v>2</v>
      </c>
      <c r="M38" s="160">
        <f t="shared" si="3"/>
        <v>100</v>
      </c>
      <c r="N38" s="157">
        <v>14</v>
      </c>
      <c r="O38" s="160">
        <f t="shared" si="4"/>
        <v>87.5</v>
      </c>
      <c r="P38" s="140">
        <v>11</v>
      </c>
      <c r="Q38" s="167">
        <f t="shared" si="5"/>
        <v>73.333333333333329</v>
      </c>
      <c r="R38" s="140">
        <v>11</v>
      </c>
      <c r="S38" s="141">
        <f t="shared" si="6"/>
        <v>73.333333333333329</v>
      </c>
      <c r="T38" s="146">
        <v>2</v>
      </c>
      <c r="U38" s="145">
        <f t="shared" si="7"/>
        <v>100</v>
      </c>
      <c r="V38" s="146">
        <v>2</v>
      </c>
      <c r="W38" s="145">
        <f t="shared" si="8"/>
        <v>100</v>
      </c>
      <c r="X38" s="146">
        <v>2</v>
      </c>
      <c r="Y38" s="145">
        <f t="shared" si="9"/>
        <v>100</v>
      </c>
      <c r="Z38" s="146">
        <v>2</v>
      </c>
      <c r="AA38" s="170">
        <f t="shared" si="10"/>
        <v>100</v>
      </c>
      <c r="AB38" s="179">
        <v>10</v>
      </c>
      <c r="AC38" s="179">
        <f>Table15[[#This Row],[Column9]]/2*100</f>
        <v>500</v>
      </c>
      <c r="AD38" s="180">
        <v>2</v>
      </c>
      <c r="AE38" s="181">
        <f t="shared" si="13"/>
        <v>100</v>
      </c>
      <c r="AF38" s="182">
        <v>2</v>
      </c>
      <c r="AG38" s="183">
        <f t="shared" si="14"/>
        <v>100</v>
      </c>
      <c r="AH38" s="182">
        <v>15</v>
      </c>
      <c r="AI38" s="184">
        <f t="shared" si="11"/>
        <v>93.75</v>
      </c>
      <c r="AJ38" s="185">
        <v>5</v>
      </c>
      <c r="AK38" s="186">
        <f t="shared" si="15"/>
        <v>31.25</v>
      </c>
      <c r="AL38" s="185">
        <v>12</v>
      </c>
      <c r="AM38" s="186">
        <f t="shared" si="16"/>
        <v>75</v>
      </c>
      <c r="AN38" s="185">
        <v>6</v>
      </c>
      <c r="AO38" s="186">
        <f t="shared" si="17"/>
        <v>75</v>
      </c>
      <c r="AP38" s="185">
        <v>6</v>
      </c>
      <c r="AQ38" s="186">
        <f t="shared" si="18"/>
        <v>75</v>
      </c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s="4" customFormat="1" ht="12.75" customHeight="1" thickBot="1">
      <c r="A39" s="209" t="s">
        <v>133</v>
      </c>
      <c r="B39" s="212">
        <v>820812105031</v>
      </c>
      <c r="C39" s="213" t="s">
        <v>211</v>
      </c>
      <c r="D39" s="146">
        <v>1</v>
      </c>
      <c r="E39" s="145">
        <f t="shared" si="0"/>
        <v>50</v>
      </c>
      <c r="F39" s="146">
        <v>12</v>
      </c>
      <c r="G39" s="145">
        <f t="shared" si="1"/>
        <v>75</v>
      </c>
      <c r="H39" s="146">
        <v>12</v>
      </c>
      <c r="I39" s="145">
        <f t="shared" si="2"/>
        <v>75</v>
      </c>
      <c r="J39" s="157">
        <v>1</v>
      </c>
      <c r="K39" s="158">
        <f t="shared" si="12"/>
        <v>50</v>
      </c>
      <c r="L39" s="157">
        <v>2</v>
      </c>
      <c r="M39" s="160">
        <f t="shared" si="3"/>
        <v>100</v>
      </c>
      <c r="N39" s="157">
        <v>11</v>
      </c>
      <c r="O39" s="160">
        <f t="shared" si="4"/>
        <v>68.75</v>
      </c>
      <c r="P39" s="140">
        <v>12</v>
      </c>
      <c r="Q39" s="167">
        <f t="shared" si="5"/>
        <v>80</v>
      </c>
      <c r="R39" s="140">
        <v>12</v>
      </c>
      <c r="S39" s="141">
        <f t="shared" si="6"/>
        <v>80</v>
      </c>
      <c r="T39" s="146">
        <v>2</v>
      </c>
      <c r="U39" s="145">
        <f t="shared" si="7"/>
        <v>100</v>
      </c>
      <c r="V39" s="146">
        <v>2</v>
      </c>
      <c r="W39" s="145">
        <f t="shared" si="8"/>
        <v>100</v>
      </c>
      <c r="X39" s="146">
        <v>2</v>
      </c>
      <c r="Y39" s="145">
        <f t="shared" si="9"/>
        <v>100</v>
      </c>
      <c r="Z39" s="146">
        <v>2</v>
      </c>
      <c r="AA39" s="170">
        <f t="shared" si="10"/>
        <v>100</v>
      </c>
      <c r="AB39" s="179">
        <v>9</v>
      </c>
      <c r="AC39" s="179">
        <f>Table15[[#This Row],[Column9]]/2*100</f>
        <v>450</v>
      </c>
      <c r="AD39" s="180">
        <v>1</v>
      </c>
      <c r="AE39" s="181">
        <f t="shared" si="13"/>
        <v>50</v>
      </c>
      <c r="AF39" s="182">
        <v>2</v>
      </c>
      <c r="AG39" s="183">
        <f t="shared" si="14"/>
        <v>100</v>
      </c>
      <c r="AH39" s="182">
        <v>12</v>
      </c>
      <c r="AI39" s="184">
        <f t="shared" si="11"/>
        <v>75</v>
      </c>
      <c r="AJ39" s="185">
        <v>4</v>
      </c>
      <c r="AK39" s="186">
        <f t="shared" si="15"/>
        <v>25</v>
      </c>
      <c r="AL39" s="185">
        <v>12</v>
      </c>
      <c r="AM39" s="186">
        <f t="shared" si="16"/>
        <v>75</v>
      </c>
      <c r="AN39" s="185">
        <v>6</v>
      </c>
      <c r="AO39" s="186">
        <f t="shared" si="17"/>
        <v>75</v>
      </c>
      <c r="AP39" s="185">
        <v>6</v>
      </c>
      <c r="AQ39" s="186">
        <f t="shared" si="18"/>
        <v>75</v>
      </c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12.75" customHeight="1" thickBot="1">
      <c r="A40" s="209" t="s">
        <v>134</v>
      </c>
      <c r="B40" s="212">
        <v>820812105033</v>
      </c>
      <c r="C40" s="213" t="s">
        <v>212</v>
      </c>
      <c r="D40" s="146">
        <v>2</v>
      </c>
      <c r="E40" s="145">
        <f t="shared" si="0"/>
        <v>100</v>
      </c>
      <c r="F40" s="146">
        <v>14</v>
      </c>
      <c r="G40" s="145">
        <f t="shared" si="1"/>
        <v>87.5</v>
      </c>
      <c r="H40" s="146">
        <v>12</v>
      </c>
      <c r="I40" s="150">
        <f t="shared" si="2"/>
        <v>75</v>
      </c>
      <c r="J40" s="157">
        <v>1</v>
      </c>
      <c r="K40" s="158">
        <f t="shared" si="12"/>
        <v>50</v>
      </c>
      <c r="L40" s="157">
        <v>0</v>
      </c>
      <c r="M40" s="161">
        <f t="shared" si="3"/>
        <v>0</v>
      </c>
      <c r="N40" s="157">
        <v>14</v>
      </c>
      <c r="O40" s="161">
        <f t="shared" si="4"/>
        <v>87.5</v>
      </c>
      <c r="P40" s="140">
        <v>11</v>
      </c>
      <c r="Q40" s="167">
        <f t="shared" si="5"/>
        <v>73.333333333333329</v>
      </c>
      <c r="R40" s="140">
        <v>11</v>
      </c>
      <c r="S40" s="141">
        <f t="shared" si="6"/>
        <v>73.333333333333329</v>
      </c>
      <c r="T40" s="146">
        <v>1</v>
      </c>
      <c r="U40" s="145">
        <f t="shared" si="7"/>
        <v>50</v>
      </c>
      <c r="V40" s="146">
        <v>2</v>
      </c>
      <c r="W40" s="150">
        <f t="shared" si="8"/>
        <v>100</v>
      </c>
      <c r="X40" s="146">
        <v>2</v>
      </c>
      <c r="Y40" s="150">
        <f t="shared" si="9"/>
        <v>100</v>
      </c>
      <c r="Z40" s="146">
        <v>2</v>
      </c>
      <c r="AA40" s="170">
        <f t="shared" si="10"/>
        <v>100</v>
      </c>
      <c r="AB40" s="187">
        <v>2</v>
      </c>
      <c r="AC40" s="187">
        <f>Table15[[#This Row],[Column9]]/2*100</f>
        <v>100</v>
      </c>
      <c r="AD40" s="180">
        <v>2</v>
      </c>
      <c r="AE40" s="181">
        <f t="shared" si="13"/>
        <v>100</v>
      </c>
      <c r="AF40" s="182">
        <v>2</v>
      </c>
      <c r="AG40" s="183">
        <f t="shared" si="14"/>
        <v>100</v>
      </c>
      <c r="AH40" s="182">
        <v>10</v>
      </c>
      <c r="AI40" s="184">
        <f t="shared" si="11"/>
        <v>62.5</v>
      </c>
      <c r="AJ40" s="185">
        <v>5</v>
      </c>
      <c r="AK40" s="186">
        <f t="shared" si="15"/>
        <v>31.25</v>
      </c>
      <c r="AL40" s="185">
        <v>15</v>
      </c>
      <c r="AM40" s="186">
        <f t="shared" si="16"/>
        <v>93.75</v>
      </c>
      <c r="AN40" s="185">
        <v>7</v>
      </c>
      <c r="AO40" s="186">
        <f t="shared" si="17"/>
        <v>87.5</v>
      </c>
      <c r="AP40" s="185">
        <v>7</v>
      </c>
      <c r="AQ40" s="186">
        <f t="shared" si="18"/>
        <v>87.5</v>
      </c>
    </row>
    <row r="41" spans="1:246" ht="12.75" customHeight="1" thickBot="1">
      <c r="A41" s="209" t="s">
        <v>135</v>
      </c>
      <c r="B41" s="212">
        <v>820812105034</v>
      </c>
      <c r="C41" s="213" t="s">
        <v>213</v>
      </c>
      <c r="D41" s="146">
        <v>2</v>
      </c>
      <c r="E41" s="145">
        <f t="shared" si="0"/>
        <v>100</v>
      </c>
      <c r="F41" s="146">
        <v>15</v>
      </c>
      <c r="G41" s="145">
        <f t="shared" si="1"/>
        <v>93.75</v>
      </c>
      <c r="H41" s="146">
        <v>14</v>
      </c>
      <c r="I41" s="150">
        <f t="shared" si="2"/>
        <v>87.5</v>
      </c>
      <c r="J41" s="157">
        <v>2</v>
      </c>
      <c r="K41" s="158">
        <f t="shared" si="12"/>
        <v>100</v>
      </c>
      <c r="L41" s="157">
        <v>2</v>
      </c>
      <c r="M41" s="161">
        <f t="shared" si="3"/>
        <v>100</v>
      </c>
      <c r="N41" s="157">
        <v>0</v>
      </c>
      <c r="O41" s="161">
        <f t="shared" si="4"/>
        <v>0</v>
      </c>
      <c r="P41" s="140">
        <v>11</v>
      </c>
      <c r="Q41" s="167">
        <f t="shared" si="5"/>
        <v>73.333333333333329</v>
      </c>
      <c r="R41" s="140">
        <v>12</v>
      </c>
      <c r="S41" s="141">
        <f t="shared" si="6"/>
        <v>80</v>
      </c>
      <c r="T41" s="146">
        <v>1</v>
      </c>
      <c r="U41" s="145">
        <f t="shared" si="7"/>
        <v>50</v>
      </c>
      <c r="V41" s="146">
        <v>2</v>
      </c>
      <c r="W41" s="150">
        <f t="shared" si="8"/>
        <v>100</v>
      </c>
      <c r="X41" s="146">
        <v>2</v>
      </c>
      <c r="Y41" s="150">
        <f t="shared" si="9"/>
        <v>100</v>
      </c>
      <c r="Z41" s="146">
        <v>2</v>
      </c>
      <c r="AA41" s="170">
        <f t="shared" si="10"/>
        <v>100</v>
      </c>
      <c r="AB41" s="187">
        <v>2</v>
      </c>
      <c r="AC41" s="187">
        <f>Table15[[#This Row],[Column9]]/2*100</f>
        <v>100</v>
      </c>
      <c r="AD41" s="180">
        <v>2</v>
      </c>
      <c r="AE41" s="181">
        <f t="shared" si="13"/>
        <v>100</v>
      </c>
      <c r="AF41" s="182">
        <v>2</v>
      </c>
      <c r="AG41" s="183">
        <f t="shared" si="14"/>
        <v>100</v>
      </c>
      <c r="AH41" s="182">
        <v>8</v>
      </c>
      <c r="AI41" s="184">
        <f t="shared" si="11"/>
        <v>50</v>
      </c>
      <c r="AJ41" s="185">
        <v>4</v>
      </c>
      <c r="AK41" s="186">
        <f t="shared" si="15"/>
        <v>25</v>
      </c>
      <c r="AL41" s="185">
        <v>12</v>
      </c>
      <c r="AM41" s="186">
        <f t="shared" si="16"/>
        <v>75</v>
      </c>
      <c r="AN41" s="185">
        <v>6</v>
      </c>
      <c r="AO41" s="186">
        <f t="shared" si="17"/>
        <v>75</v>
      </c>
      <c r="AP41" s="185">
        <v>7</v>
      </c>
      <c r="AQ41" s="186">
        <f t="shared" si="18"/>
        <v>87.5</v>
      </c>
    </row>
    <row r="42" spans="1:246" ht="12.75" customHeight="1" thickBot="1">
      <c r="A42" s="209" t="s">
        <v>136</v>
      </c>
      <c r="B42" s="212">
        <v>820812105035</v>
      </c>
      <c r="C42" s="213" t="s">
        <v>214</v>
      </c>
      <c r="D42" s="146">
        <v>2</v>
      </c>
      <c r="E42" s="145">
        <f t="shared" si="0"/>
        <v>100</v>
      </c>
      <c r="F42" s="146">
        <v>12</v>
      </c>
      <c r="G42" s="145">
        <f t="shared" si="1"/>
        <v>75</v>
      </c>
      <c r="H42" s="146">
        <v>14</v>
      </c>
      <c r="I42" s="150">
        <f t="shared" si="2"/>
        <v>87.5</v>
      </c>
      <c r="J42" s="157">
        <v>2</v>
      </c>
      <c r="K42" s="158">
        <f t="shared" si="12"/>
        <v>100</v>
      </c>
      <c r="L42" s="157">
        <v>2</v>
      </c>
      <c r="M42" s="161">
        <f t="shared" si="3"/>
        <v>100</v>
      </c>
      <c r="N42" s="157">
        <v>14</v>
      </c>
      <c r="O42" s="161">
        <f t="shared" si="4"/>
        <v>87.5</v>
      </c>
      <c r="P42" s="140">
        <v>7</v>
      </c>
      <c r="Q42" s="167">
        <f t="shared" si="5"/>
        <v>46.666666666666664</v>
      </c>
      <c r="R42" s="140">
        <v>11</v>
      </c>
      <c r="S42" s="141">
        <f t="shared" si="6"/>
        <v>73.333333333333329</v>
      </c>
      <c r="T42" s="146">
        <v>1</v>
      </c>
      <c r="U42" s="145">
        <f t="shared" si="7"/>
        <v>50</v>
      </c>
      <c r="V42" s="146">
        <v>2</v>
      </c>
      <c r="W42" s="150">
        <f t="shared" si="8"/>
        <v>100</v>
      </c>
      <c r="X42" s="146">
        <v>2</v>
      </c>
      <c r="Y42" s="150">
        <f t="shared" si="9"/>
        <v>100</v>
      </c>
      <c r="Z42" s="146">
        <v>2</v>
      </c>
      <c r="AA42" s="170">
        <f t="shared" si="10"/>
        <v>100</v>
      </c>
      <c r="AB42" s="187">
        <v>1</v>
      </c>
      <c r="AC42" s="187">
        <f>Table15[[#This Row],[Column9]]/2*100</f>
        <v>50</v>
      </c>
      <c r="AD42" s="180">
        <v>2</v>
      </c>
      <c r="AE42" s="181">
        <f t="shared" si="13"/>
        <v>100</v>
      </c>
      <c r="AF42" s="182">
        <v>2</v>
      </c>
      <c r="AG42" s="183">
        <f t="shared" si="14"/>
        <v>100</v>
      </c>
      <c r="AH42" s="182">
        <v>14</v>
      </c>
      <c r="AI42" s="184">
        <f t="shared" si="11"/>
        <v>87.5</v>
      </c>
      <c r="AJ42" s="185">
        <v>0</v>
      </c>
      <c r="AK42" s="186">
        <f t="shared" si="15"/>
        <v>0</v>
      </c>
      <c r="AL42" s="185">
        <v>12</v>
      </c>
      <c r="AM42" s="186">
        <f t="shared" si="16"/>
        <v>75</v>
      </c>
      <c r="AN42" s="185">
        <v>7</v>
      </c>
      <c r="AO42" s="186">
        <f t="shared" si="17"/>
        <v>87.5</v>
      </c>
      <c r="AP42" s="185">
        <v>7</v>
      </c>
      <c r="AQ42" s="186">
        <f t="shared" si="18"/>
        <v>87.5</v>
      </c>
    </row>
    <row r="43" spans="1:246" ht="12.75" customHeight="1" thickBot="1">
      <c r="A43" s="209" t="s">
        <v>137</v>
      </c>
      <c r="B43" s="212">
        <v>820812105036</v>
      </c>
      <c r="C43" s="213" t="s">
        <v>215</v>
      </c>
      <c r="D43" s="146">
        <v>2</v>
      </c>
      <c r="E43" s="145">
        <f t="shared" ref="E43:E74" si="19">D43/2*100</f>
        <v>100</v>
      </c>
      <c r="F43" s="146">
        <v>12</v>
      </c>
      <c r="G43" s="145">
        <f t="shared" ref="G43:G74" si="20">F43/16*100</f>
        <v>75</v>
      </c>
      <c r="H43" s="146">
        <v>13</v>
      </c>
      <c r="I43" s="150">
        <f t="shared" ref="I43:I74" si="21">H43/16*100</f>
        <v>81.25</v>
      </c>
      <c r="J43" s="157">
        <v>2</v>
      </c>
      <c r="K43" s="158">
        <f t="shared" si="12"/>
        <v>100</v>
      </c>
      <c r="L43" s="157">
        <v>2</v>
      </c>
      <c r="M43" s="161">
        <f t="shared" ref="M43:M74" si="22">L43/2*100</f>
        <v>100</v>
      </c>
      <c r="N43" s="157">
        <v>15</v>
      </c>
      <c r="O43" s="161">
        <f t="shared" ref="O43:O74" si="23">N43/16*100</f>
        <v>93.75</v>
      </c>
      <c r="P43" s="140">
        <v>15</v>
      </c>
      <c r="Q43" s="167">
        <v>100</v>
      </c>
      <c r="R43" s="140">
        <v>15</v>
      </c>
      <c r="S43" s="141">
        <f t="shared" si="6"/>
        <v>100</v>
      </c>
      <c r="T43" s="146">
        <v>2</v>
      </c>
      <c r="U43" s="145">
        <f t="shared" si="7"/>
        <v>100</v>
      </c>
      <c r="V43" s="146">
        <v>2</v>
      </c>
      <c r="W43" s="150">
        <f t="shared" ref="W43:W74" si="24">V43/2*100</f>
        <v>100</v>
      </c>
      <c r="X43" s="146">
        <v>2</v>
      </c>
      <c r="Y43" s="150">
        <f t="shared" ref="Y43:Y74" si="25">X43/2*100</f>
        <v>100</v>
      </c>
      <c r="Z43" s="146">
        <v>2</v>
      </c>
      <c r="AA43" s="170">
        <f t="shared" ref="AA43:AA74" si="26">Z43/2*100</f>
        <v>100</v>
      </c>
      <c r="AB43" s="187">
        <v>1</v>
      </c>
      <c r="AC43" s="187">
        <f>Table15[[#This Row],[Column9]]/2*100</f>
        <v>50</v>
      </c>
      <c r="AD43" s="180">
        <v>2</v>
      </c>
      <c r="AE43" s="181">
        <f t="shared" si="13"/>
        <v>100</v>
      </c>
      <c r="AF43" s="182">
        <v>2</v>
      </c>
      <c r="AG43" s="183">
        <f t="shared" si="14"/>
        <v>100</v>
      </c>
      <c r="AH43" s="182">
        <v>15</v>
      </c>
      <c r="AI43" s="184">
        <f t="shared" si="11"/>
        <v>93.75</v>
      </c>
      <c r="AJ43" s="185">
        <v>12</v>
      </c>
      <c r="AK43" s="186">
        <f t="shared" si="15"/>
        <v>75</v>
      </c>
      <c r="AL43" s="185">
        <v>0</v>
      </c>
      <c r="AM43" s="186">
        <f t="shared" si="16"/>
        <v>0</v>
      </c>
      <c r="AN43" s="185">
        <v>5</v>
      </c>
      <c r="AO43" s="186">
        <f t="shared" si="17"/>
        <v>62.5</v>
      </c>
      <c r="AP43" s="185">
        <v>6</v>
      </c>
      <c r="AQ43" s="186">
        <f t="shared" si="18"/>
        <v>75</v>
      </c>
    </row>
    <row r="44" spans="1:246" ht="12.75" customHeight="1" thickBot="1">
      <c r="A44" s="209" t="s">
        <v>138</v>
      </c>
      <c r="B44" s="212">
        <v>820812105037</v>
      </c>
      <c r="C44" s="213" t="s">
        <v>216</v>
      </c>
      <c r="D44" s="146" t="s">
        <v>8</v>
      </c>
      <c r="E44" s="151" t="s">
        <v>8</v>
      </c>
      <c r="F44" s="146" t="s">
        <v>8</v>
      </c>
      <c r="G44" s="151" t="s">
        <v>8</v>
      </c>
      <c r="H44" s="146" t="s">
        <v>8</v>
      </c>
      <c r="I44" s="151" t="s">
        <v>8</v>
      </c>
      <c r="J44" s="157" t="s">
        <v>8</v>
      </c>
      <c r="K44" s="162" t="s">
        <v>8</v>
      </c>
      <c r="L44" s="157" t="s">
        <v>8</v>
      </c>
      <c r="M44" s="163" t="s">
        <v>8</v>
      </c>
      <c r="N44" s="157" t="s">
        <v>8</v>
      </c>
      <c r="O44" s="163" t="s">
        <v>8</v>
      </c>
      <c r="P44" s="140">
        <v>7</v>
      </c>
      <c r="Q44" s="167">
        <f t="shared" si="5"/>
        <v>46.666666666666664</v>
      </c>
      <c r="R44" s="140">
        <v>12</v>
      </c>
      <c r="S44" s="141">
        <f t="shared" si="6"/>
        <v>80</v>
      </c>
      <c r="T44" s="146">
        <v>2</v>
      </c>
      <c r="U44" s="145">
        <f t="shared" si="7"/>
        <v>100</v>
      </c>
      <c r="V44" s="146">
        <v>2</v>
      </c>
      <c r="W44" s="150">
        <f t="shared" si="24"/>
        <v>100</v>
      </c>
      <c r="X44" s="146">
        <v>2</v>
      </c>
      <c r="Y44" s="150">
        <f t="shared" si="25"/>
        <v>100</v>
      </c>
      <c r="Z44" s="146">
        <v>0</v>
      </c>
      <c r="AA44" s="170">
        <f t="shared" si="26"/>
        <v>0</v>
      </c>
      <c r="AB44" s="187">
        <v>2</v>
      </c>
      <c r="AC44" s="187">
        <f>Table15[[#This Row],[Column9]]/2*100</f>
        <v>100</v>
      </c>
      <c r="AD44" s="180">
        <v>2</v>
      </c>
      <c r="AE44" s="181">
        <f t="shared" si="13"/>
        <v>100</v>
      </c>
      <c r="AF44" s="182">
        <v>2</v>
      </c>
      <c r="AG44" s="183">
        <f t="shared" si="14"/>
        <v>100</v>
      </c>
      <c r="AH44" s="182">
        <v>14</v>
      </c>
      <c r="AI44" s="184">
        <f t="shared" si="11"/>
        <v>87.5</v>
      </c>
      <c r="AJ44" s="185">
        <v>12</v>
      </c>
      <c r="AK44" s="186">
        <f t="shared" si="15"/>
        <v>75</v>
      </c>
      <c r="AL44" s="185">
        <v>13</v>
      </c>
      <c r="AM44" s="186">
        <f t="shared" si="16"/>
        <v>81.25</v>
      </c>
      <c r="AN44" s="185">
        <v>6</v>
      </c>
      <c r="AO44" s="186">
        <f t="shared" si="17"/>
        <v>75</v>
      </c>
      <c r="AP44" s="185">
        <v>6</v>
      </c>
      <c r="AQ44" s="186">
        <f t="shared" si="18"/>
        <v>75</v>
      </c>
    </row>
    <row r="45" spans="1:246" ht="12.75" customHeight="1" thickBot="1">
      <c r="A45" s="209" t="s">
        <v>139</v>
      </c>
      <c r="B45" s="212">
        <v>820812105038</v>
      </c>
      <c r="C45" s="213" t="s">
        <v>217</v>
      </c>
      <c r="D45" s="146">
        <v>1</v>
      </c>
      <c r="E45" s="145">
        <f t="shared" si="19"/>
        <v>50</v>
      </c>
      <c r="F45" s="146">
        <v>10</v>
      </c>
      <c r="G45" s="145">
        <f t="shared" si="20"/>
        <v>62.5</v>
      </c>
      <c r="H45" s="146">
        <v>14</v>
      </c>
      <c r="I45" s="150">
        <f t="shared" si="21"/>
        <v>87.5</v>
      </c>
      <c r="J45" s="157">
        <v>2</v>
      </c>
      <c r="K45" s="158">
        <f t="shared" si="12"/>
        <v>100</v>
      </c>
      <c r="L45" s="157">
        <v>0</v>
      </c>
      <c r="M45" s="161">
        <f t="shared" si="22"/>
        <v>0</v>
      </c>
      <c r="N45" s="157">
        <v>8</v>
      </c>
      <c r="O45" s="161">
        <f t="shared" si="23"/>
        <v>50</v>
      </c>
      <c r="P45" s="140">
        <v>7</v>
      </c>
      <c r="Q45" s="167">
        <f t="shared" si="5"/>
        <v>46.666666666666664</v>
      </c>
      <c r="R45" s="140">
        <v>12</v>
      </c>
      <c r="S45" s="141">
        <f t="shared" si="6"/>
        <v>80</v>
      </c>
      <c r="T45" s="146">
        <v>1</v>
      </c>
      <c r="U45" s="145">
        <f t="shared" si="7"/>
        <v>50</v>
      </c>
      <c r="V45" s="146">
        <v>2</v>
      </c>
      <c r="W45" s="150">
        <f t="shared" si="24"/>
        <v>100</v>
      </c>
      <c r="X45" s="146">
        <v>2</v>
      </c>
      <c r="Y45" s="150">
        <f t="shared" si="25"/>
        <v>100</v>
      </c>
      <c r="Z45" s="146">
        <v>2</v>
      </c>
      <c r="AA45" s="170">
        <f t="shared" si="26"/>
        <v>100</v>
      </c>
      <c r="AB45" s="187">
        <v>2</v>
      </c>
      <c r="AC45" s="187">
        <f>Table15[[#This Row],[Column9]]/2*100</f>
        <v>100</v>
      </c>
      <c r="AD45" s="180">
        <v>2</v>
      </c>
      <c r="AE45" s="181">
        <f t="shared" si="13"/>
        <v>100</v>
      </c>
      <c r="AF45" s="182">
        <v>1</v>
      </c>
      <c r="AG45" s="183">
        <f t="shared" si="14"/>
        <v>50</v>
      </c>
      <c r="AH45" s="182">
        <v>12</v>
      </c>
      <c r="AI45" s="184">
        <f t="shared" si="11"/>
        <v>75</v>
      </c>
      <c r="AJ45" s="185">
        <v>15</v>
      </c>
      <c r="AK45" s="186">
        <f t="shared" si="15"/>
        <v>93.75</v>
      </c>
      <c r="AL45" s="185">
        <v>12</v>
      </c>
      <c r="AM45" s="186">
        <f t="shared" si="16"/>
        <v>75</v>
      </c>
      <c r="AN45" s="185">
        <v>7</v>
      </c>
      <c r="AO45" s="186">
        <f t="shared" si="17"/>
        <v>87.5</v>
      </c>
      <c r="AP45" s="185">
        <v>6</v>
      </c>
      <c r="AQ45" s="186">
        <f t="shared" si="18"/>
        <v>75</v>
      </c>
    </row>
    <row r="46" spans="1:246" ht="12.75" customHeight="1" thickBot="1">
      <c r="A46" s="209" t="s">
        <v>140</v>
      </c>
      <c r="B46" s="212">
        <v>820812105039</v>
      </c>
      <c r="C46" s="213" t="s">
        <v>218</v>
      </c>
      <c r="D46" s="146">
        <v>2</v>
      </c>
      <c r="E46" s="145">
        <f t="shared" si="19"/>
        <v>100</v>
      </c>
      <c r="F46" s="146">
        <v>12</v>
      </c>
      <c r="G46" s="145">
        <f t="shared" si="20"/>
        <v>75</v>
      </c>
      <c r="H46" s="146">
        <v>13</v>
      </c>
      <c r="I46" s="150">
        <f t="shared" si="21"/>
        <v>81.25</v>
      </c>
      <c r="J46" s="157">
        <v>2</v>
      </c>
      <c r="K46" s="158">
        <f t="shared" si="12"/>
        <v>100</v>
      </c>
      <c r="L46" s="157">
        <v>2</v>
      </c>
      <c r="M46" s="161">
        <f t="shared" si="22"/>
        <v>100</v>
      </c>
      <c r="N46" s="157">
        <v>11</v>
      </c>
      <c r="O46" s="161">
        <f t="shared" si="23"/>
        <v>68.75</v>
      </c>
      <c r="P46" s="140">
        <v>0</v>
      </c>
      <c r="Q46" s="167">
        <f t="shared" si="5"/>
        <v>0</v>
      </c>
      <c r="R46" s="140">
        <v>13</v>
      </c>
      <c r="S46" s="141">
        <f t="shared" si="6"/>
        <v>86.666666666666671</v>
      </c>
      <c r="T46" s="146">
        <v>2</v>
      </c>
      <c r="U46" s="145">
        <f t="shared" si="7"/>
        <v>100</v>
      </c>
      <c r="V46" s="146">
        <v>2</v>
      </c>
      <c r="W46" s="150">
        <f t="shared" si="24"/>
        <v>100</v>
      </c>
      <c r="X46" s="146">
        <v>2</v>
      </c>
      <c r="Y46" s="150">
        <f t="shared" si="25"/>
        <v>100</v>
      </c>
      <c r="Z46" s="146">
        <v>2</v>
      </c>
      <c r="AA46" s="170">
        <f t="shared" si="26"/>
        <v>100</v>
      </c>
      <c r="AB46" s="187">
        <v>2</v>
      </c>
      <c r="AC46" s="187">
        <f>Table15[[#This Row],[Column9]]/2*100</f>
        <v>100</v>
      </c>
      <c r="AD46" s="180">
        <v>2</v>
      </c>
      <c r="AE46" s="181">
        <f t="shared" si="13"/>
        <v>100</v>
      </c>
      <c r="AF46" s="182">
        <v>2</v>
      </c>
      <c r="AG46" s="183">
        <f t="shared" si="14"/>
        <v>100</v>
      </c>
      <c r="AH46" s="182">
        <v>13</v>
      </c>
      <c r="AI46" s="184">
        <f t="shared" si="11"/>
        <v>81.25</v>
      </c>
      <c r="AJ46" s="185">
        <v>12</v>
      </c>
      <c r="AK46" s="186">
        <f t="shared" si="15"/>
        <v>75</v>
      </c>
      <c r="AL46" s="185">
        <v>12</v>
      </c>
      <c r="AM46" s="186">
        <f t="shared" si="16"/>
        <v>75</v>
      </c>
      <c r="AN46" s="185">
        <v>7</v>
      </c>
      <c r="AO46" s="186">
        <f t="shared" si="17"/>
        <v>87.5</v>
      </c>
      <c r="AP46" s="185">
        <v>7</v>
      </c>
      <c r="AQ46" s="186">
        <f t="shared" si="18"/>
        <v>87.5</v>
      </c>
    </row>
    <row r="47" spans="1:246" ht="12.75" customHeight="1" thickBot="1">
      <c r="A47" s="209" t="s">
        <v>141</v>
      </c>
      <c r="B47" s="212">
        <v>820812105040</v>
      </c>
      <c r="C47" s="213" t="s">
        <v>219</v>
      </c>
      <c r="D47" s="146">
        <v>2</v>
      </c>
      <c r="E47" s="145">
        <f t="shared" si="19"/>
        <v>100</v>
      </c>
      <c r="F47" s="146">
        <v>0</v>
      </c>
      <c r="G47" s="145">
        <f t="shared" si="20"/>
        <v>0</v>
      </c>
      <c r="H47" s="146">
        <v>10</v>
      </c>
      <c r="I47" s="150">
        <f t="shared" si="21"/>
        <v>62.5</v>
      </c>
      <c r="J47" s="157">
        <v>0</v>
      </c>
      <c r="K47" s="158">
        <f t="shared" si="12"/>
        <v>0</v>
      </c>
      <c r="L47" s="157">
        <v>2</v>
      </c>
      <c r="M47" s="161">
        <f t="shared" si="22"/>
        <v>100</v>
      </c>
      <c r="N47" s="157">
        <v>10</v>
      </c>
      <c r="O47" s="161">
        <f t="shared" si="23"/>
        <v>62.5</v>
      </c>
      <c r="P47" s="140">
        <v>11</v>
      </c>
      <c r="Q47" s="167">
        <f t="shared" si="5"/>
        <v>73.333333333333329</v>
      </c>
      <c r="R47" s="140">
        <v>12</v>
      </c>
      <c r="S47" s="141">
        <f t="shared" si="6"/>
        <v>80</v>
      </c>
      <c r="T47" s="146">
        <v>2</v>
      </c>
      <c r="U47" s="145">
        <f t="shared" si="7"/>
        <v>100</v>
      </c>
      <c r="V47" s="146">
        <v>2</v>
      </c>
      <c r="W47" s="150">
        <f t="shared" si="24"/>
        <v>100</v>
      </c>
      <c r="X47" s="146">
        <v>2</v>
      </c>
      <c r="Y47" s="150">
        <f t="shared" si="25"/>
        <v>100</v>
      </c>
      <c r="Z47" s="146">
        <v>2</v>
      </c>
      <c r="AA47" s="170">
        <f t="shared" si="26"/>
        <v>100</v>
      </c>
      <c r="AB47" s="188" t="s">
        <v>169</v>
      </c>
      <c r="AC47" s="188" t="s">
        <v>169</v>
      </c>
      <c r="AD47" s="180" t="s">
        <v>169</v>
      </c>
      <c r="AE47" s="181" t="s">
        <v>169</v>
      </c>
      <c r="AF47" s="182" t="s">
        <v>169</v>
      </c>
      <c r="AG47" s="183" t="s">
        <v>169</v>
      </c>
      <c r="AH47" s="182" t="s">
        <v>169</v>
      </c>
      <c r="AI47" s="183" t="s">
        <v>169</v>
      </c>
      <c r="AJ47" s="186" t="s">
        <v>169</v>
      </c>
      <c r="AK47" s="186" t="s">
        <v>169</v>
      </c>
      <c r="AL47" s="186" t="s">
        <v>169</v>
      </c>
      <c r="AM47" s="186" t="s">
        <v>169</v>
      </c>
      <c r="AN47" s="186" t="s">
        <v>169</v>
      </c>
      <c r="AO47" s="186" t="s">
        <v>169</v>
      </c>
      <c r="AP47" s="186" t="s">
        <v>169</v>
      </c>
      <c r="AQ47" s="186" t="s">
        <v>169</v>
      </c>
    </row>
    <row r="48" spans="1:246" ht="12.75" customHeight="1" thickBot="1">
      <c r="A48" s="209" t="s">
        <v>142</v>
      </c>
      <c r="B48" s="212">
        <v>820812105041</v>
      </c>
      <c r="C48" s="213" t="s">
        <v>220</v>
      </c>
      <c r="D48" s="146">
        <v>2</v>
      </c>
      <c r="E48" s="145">
        <f t="shared" si="19"/>
        <v>100</v>
      </c>
      <c r="F48" s="146">
        <v>16</v>
      </c>
      <c r="G48" s="145">
        <f t="shared" si="20"/>
        <v>100</v>
      </c>
      <c r="H48" s="146">
        <v>0</v>
      </c>
      <c r="I48" s="150">
        <f t="shared" si="21"/>
        <v>0</v>
      </c>
      <c r="J48" s="157">
        <v>1</v>
      </c>
      <c r="K48" s="158">
        <f t="shared" si="12"/>
        <v>50</v>
      </c>
      <c r="L48" s="157">
        <v>2</v>
      </c>
      <c r="M48" s="161">
        <f t="shared" si="22"/>
        <v>100</v>
      </c>
      <c r="N48" s="157">
        <v>0</v>
      </c>
      <c r="O48" s="161">
        <f t="shared" si="23"/>
        <v>0</v>
      </c>
      <c r="P48" s="140">
        <v>12</v>
      </c>
      <c r="Q48" s="167">
        <f t="shared" si="5"/>
        <v>80</v>
      </c>
      <c r="R48" s="140">
        <v>13</v>
      </c>
      <c r="S48" s="141">
        <f t="shared" si="6"/>
        <v>86.666666666666671</v>
      </c>
      <c r="T48" s="146">
        <v>2</v>
      </c>
      <c r="U48" s="145">
        <f t="shared" si="7"/>
        <v>100</v>
      </c>
      <c r="V48" s="146">
        <v>2</v>
      </c>
      <c r="W48" s="150">
        <f t="shared" si="24"/>
        <v>100</v>
      </c>
      <c r="X48" s="146">
        <v>2</v>
      </c>
      <c r="Y48" s="150">
        <f t="shared" si="25"/>
        <v>100</v>
      </c>
      <c r="Z48" s="146">
        <v>2</v>
      </c>
      <c r="AA48" s="170">
        <f t="shared" si="26"/>
        <v>100</v>
      </c>
      <c r="AB48" s="187">
        <v>2</v>
      </c>
      <c r="AC48" s="187">
        <f>Table15[[#This Row],[Column9]]/2*100</f>
        <v>100</v>
      </c>
      <c r="AD48" s="180">
        <v>2</v>
      </c>
      <c r="AE48" s="181">
        <f t="shared" si="13"/>
        <v>100</v>
      </c>
      <c r="AF48" s="182">
        <v>2</v>
      </c>
      <c r="AG48" s="183">
        <f t="shared" si="14"/>
        <v>100</v>
      </c>
      <c r="AH48" s="182">
        <v>14</v>
      </c>
      <c r="AI48" s="184">
        <f t="shared" si="11"/>
        <v>87.5</v>
      </c>
      <c r="AJ48" s="185">
        <v>1</v>
      </c>
      <c r="AK48" s="186">
        <f t="shared" si="15"/>
        <v>6.25</v>
      </c>
      <c r="AL48" s="185">
        <v>14</v>
      </c>
      <c r="AM48" s="186">
        <f t="shared" si="16"/>
        <v>87.5</v>
      </c>
      <c r="AN48" s="186">
        <v>4</v>
      </c>
      <c r="AO48" s="186">
        <f t="shared" si="17"/>
        <v>50</v>
      </c>
      <c r="AP48" s="186">
        <v>6</v>
      </c>
      <c r="AQ48" s="186">
        <f t="shared" si="18"/>
        <v>75</v>
      </c>
    </row>
    <row r="49" spans="1:43" ht="12.75" customHeight="1" thickBot="1">
      <c r="A49" s="209" t="s">
        <v>143</v>
      </c>
      <c r="B49" s="212">
        <v>820812105042</v>
      </c>
      <c r="C49" s="213" t="s">
        <v>221</v>
      </c>
      <c r="D49" s="146">
        <v>2</v>
      </c>
      <c r="E49" s="145">
        <f t="shared" si="19"/>
        <v>100</v>
      </c>
      <c r="F49" s="146">
        <v>15</v>
      </c>
      <c r="G49" s="145">
        <f t="shared" si="20"/>
        <v>93.75</v>
      </c>
      <c r="H49" s="146">
        <v>15</v>
      </c>
      <c r="I49" s="150">
        <f t="shared" si="21"/>
        <v>93.75</v>
      </c>
      <c r="J49" s="157">
        <v>2</v>
      </c>
      <c r="K49" s="158">
        <f t="shared" si="12"/>
        <v>100</v>
      </c>
      <c r="L49" s="157">
        <v>2</v>
      </c>
      <c r="M49" s="161">
        <f t="shared" si="22"/>
        <v>100</v>
      </c>
      <c r="N49" s="157">
        <v>15</v>
      </c>
      <c r="O49" s="161">
        <f t="shared" si="23"/>
        <v>93.75</v>
      </c>
      <c r="P49" s="140">
        <v>11</v>
      </c>
      <c r="Q49" s="167">
        <f t="shared" si="5"/>
        <v>73.333333333333329</v>
      </c>
      <c r="R49" s="140">
        <v>14</v>
      </c>
      <c r="S49" s="141">
        <f t="shared" si="6"/>
        <v>93.333333333333329</v>
      </c>
      <c r="T49" s="146" t="s">
        <v>8</v>
      </c>
      <c r="U49" s="151" t="s">
        <v>8</v>
      </c>
      <c r="V49" s="146" t="s">
        <v>8</v>
      </c>
      <c r="W49" s="151" t="s">
        <v>8</v>
      </c>
      <c r="X49" s="146" t="s">
        <v>8</v>
      </c>
      <c r="Y49" s="151" t="s">
        <v>8</v>
      </c>
      <c r="Z49" s="146" t="s">
        <v>8</v>
      </c>
      <c r="AA49" s="171" t="s">
        <v>8</v>
      </c>
      <c r="AB49" s="188" t="s">
        <v>169</v>
      </c>
      <c r="AC49" s="188" t="s">
        <v>169</v>
      </c>
      <c r="AD49" s="180" t="s">
        <v>169</v>
      </c>
      <c r="AE49" s="181" t="s">
        <v>169</v>
      </c>
      <c r="AF49" s="182" t="s">
        <v>169</v>
      </c>
      <c r="AG49" s="183" t="s">
        <v>169</v>
      </c>
      <c r="AH49" s="182" t="s">
        <v>169</v>
      </c>
      <c r="AI49" s="183" t="s">
        <v>169</v>
      </c>
      <c r="AJ49" s="186" t="s">
        <v>169</v>
      </c>
      <c r="AK49" s="186" t="s">
        <v>169</v>
      </c>
      <c r="AL49" s="186" t="s">
        <v>169</v>
      </c>
      <c r="AM49" s="186" t="s">
        <v>169</v>
      </c>
      <c r="AN49" s="186" t="s">
        <v>169</v>
      </c>
      <c r="AO49" s="186" t="s">
        <v>169</v>
      </c>
      <c r="AP49" s="186" t="s">
        <v>169</v>
      </c>
      <c r="AQ49" s="186" t="s">
        <v>169</v>
      </c>
    </row>
    <row r="50" spans="1:43" ht="12.75" customHeight="1" thickBot="1">
      <c r="A50" s="209" t="s">
        <v>144</v>
      </c>
      <c r="B50" s="212">
        <v>820812105044</v>
      </c>
      <c r="C50" s="213" t="s">
        <v>222</v>
      </c>
      <c r="D50" s="146">
        <v>2</v>
      </c>
      <c r="E50" s="145">
        <f t="shared" si="19"/>
        <v>100</v>
      </c>
      <c r="F50" s="146">
        <v>16</v>
      </c>
      <c r="G50" s="145">
        <f t="shared" si="20"/>
        <v>100</v>
      </c>
      <c r="H50" s="146">
        <v>0</v>
      </c>
      <c r="I50" s="150">
        <f t="shared" si="21"/>
        <v>0</v>
      </c>
      <c r="J50" s="157">
        <v>2</v>
      </c>
      <c r="K50" s="162">
        <v>100</v>
      </c>
      <c r="L50" s="157">
        <v>2</v>
      </c>
      <c r="M50" s="163">
        <v>100</v>
      </c>
      <c r="N50" s="157">
        <v>0</v>
      </c>
      <c r="O50" s="163">
        <v>0</v>
      </c>
      <c r="P50" s="140">
        <v>12</v>
      </c>
      <c r="Q50" s="167">
        <f t="shared" si="5"/>
        <v>80</v>
      </c>
      <c r="R50" s="140">
        <v>14</v>
      </c>
      <c r="S50" s="141">
        <f t="shared" si="6"/>
        <v>93.333333333333329</v>
      </c>
      <c r="T50" s="146">
        <v>2</v>
      </c>
      <c r="U50" s="145">
        <f t="shared" si="7"/>
        <v>100</v>
      </c>
      <c r="V50" s="146">
        <v>2</v>
      </c>
      <c r="W50" s="150">
        <f t="shared" si="24"/>
        <v>100</v>
      </c>
      <c r="X50" s="146">
        <v>2</v>
      </c>
      <c r="Y50" s="150">
        <f t="shared" si="25"/>
        <v>100</v>
      </c>
      <c r="Z50" s="146">
        <v>2</v>
      </c>
      <c r="AA50" s="170">
        <f t="shared" si="26"/>
        <v>100</v>
      </c>
      <c r="AB50" s="187">
        <v>2</v>
      </c>
      <c r="AC50" s="187">
        <f>Table15[[#This Row],[Column9]]/2*100</f>
        <v>100</v>
      </c>
      <c r="AD50" s="180">
        <v>2</v>
      </c>
      <c r="AE50" s="181">
        <f t="shared" si="13"/>
        <v>100</v>
      </c>
      <c r="AF50" s="182">
        <v>2</v>
      </c>
      <c r="AG50" s="183">
        <f t="shared" si="14"/>
        <v>100</v>
      </c>
      <c r="AH50" s="182">
        <v>9</v>
      </c>
      <c r="AI50" s="184">
        <f t="shared" si="11"/>
        <v>56.25</v>
      </c>
      <c r="AJ50" s="185">
        <v>12</v>
      </c>
      <c r="AK50" s="186">
        <f t="shared" si="15"/>
        <v>75</v>
      </c>
      <c r="AL50" s="185">
        <v>12</v>
      </c>
      <c r="AM50" s="186">
        <f t="shared" si="16"/>
        <v>75</v>
      </c>
      <c r="AN50" s="185">
        <v>6</v>
      </c>
      <c r="AO50" s="186">
        <f t="shared" si="17"/>
        <v>75</v>
      </c>
      <c r="AP50" s="185">
        <v>6</v>
      </c>
      <c r="AQ50" s="186">
        <f t="shared" si="18"/>
        <v>75</v>
      </c>
    </row>
    <row r="51" spans="1:43" ht="12.75" customHeight="1" thickBot="1">
      <c r="A51" s="209" t="s">
        <v>145</v>
      </c>
      <c r="B51" s="212">
        <v>820812105045</v>
      </c>
      <c r="C51" s="213" t="s">
        <v>223</v>
      </c>
      <c r="D51" s="146">
        <v>2</v>
      </c>
      <c r="E51" s="145">
        <f t="shared" si="19"/>
        <v>100</v>
      </c>
      <c r="F51" s="146">
        <v>12</v>
      </c>
      <c r="G51" s="145">
        <f t="shared" si="20"/>
        <v>75</v>
      </c>
      <c r="H51" s="146">
        <v>16</v>
      </c>
      <c r="I51" s="150">
        <f t="shared" si="21"/>
        <v>100</v>
      </c>
      <c r="J51" s="157">
        <v>1</v>
      </c>
      <c r="K51" s="158">
        <f t="shared" si="12"/>
        <v>50</v>
      </c>
      <c r="L51" s="157">
        <v>2</v>
      </c>
      <c r="M51" s="161">
        <f t="shared" si="22"/>
        <v>100</v>
      </c>
      <c r="N51" s="157">
        <v>12</v>
      </c>
      <c r="O51" s="161">
        <f t="shared" si="23"/>
        <v>75</v>
      </c>
      <c r="P51" s="140">
        <v>14</v>
      </c>
      <c r="Q51" s="167">
        <f t="shared" si="5"/>
        <v>93.333333333333329</v>
      </c>
      <c r="R51" s="140">
        <v>13</v>
      </c>
      <c r="S51" s="141">
        <f t="shared" si="6"/>
        <v>86.666666666666671</v>
      </c>
      <c r="T51" s="146">
        <v>2</v>
      </c>
      <c r="U51" s="145">
        <f t="shared" si="7"/>
        <v>100</v>
      </c>
      <c r="V51" s="146">
        <v>2</v>
      </c>
      <c r="W51" s="150">
        <f t="shared" si="24"/>
        <v>100</v>
      </c>
      <c r="X51" s="146">
        <v>2</v>
      </c>
      <c r="Y51" s="150">
        <f t="shared" si="25"/>
        <v>100</v>
      </c>
      <c r="Z51" s="146">
        <v>2</v>
      </c>
      <c r="AA51" s="170">
        <f t="shared" si="26"/>
        <v>100</v>
      </c>
      <c r="AB51" s="188" t="s">
        <v>169</v>
      </c>
      <c r="AC51" s="188" t="s">
        <v>169</v>
      </c>
      <c r="AD51" s="180" t="s">
        <v>169</v>
      </c>
      <c r="AE51" s="181" t="s">
        <v>169</v>
      </c>
      <c r="AF51" s="182" t="s">
        <v>169</v>
      </c>
      <c r="AG51" s="183" t="s">
        <v>169</v>
      </c>
      <c r="AH51" s="182" t="s">
        <v>169</v>
      </c>
      <c r="AI51" s="183" t="s">
        <v>169</v>
      </c>
      <c r="AJ51" s="186" t="s">
        <v>169</v>
      </c>
      <c r="AK51" s="186" t="s">
        <v>169</v>
      </c>
      <c r="AL51" s="186" t="s">
        <v>169</v>
      </c>
      <c r="AM51" s="186" t="s">
        <v>169</v>
      </c>
      <c r="AN51" s="186" t="s">
        <v>169</v>
      </c>
      <c r="AO51" s="186" t="s">
        <v>169</v>
      </c>
      <c r="AP51" s="186" t="s">
        <v>169</v>
      </c>
      <c r="AQ51" s="186" t="s">
        <v>169</v>
      </c>
    </row>
    <row r="52" spans="1:43" ht="12.75" customHeight="1" thickBot="1">
      <c r="A52" s="209" t="s">
        <v>146</v>
      </c>
      <c r="B52" s="212">
        <v>820812105046</v>
      </c>
      <c r="C52" s="213" t="s">
        <v>224</v>
      </c>
      <c r="D52" s="146">
        <v>2</v>
      </c>
      <c r="E52" s="145">
        <f t="shared" si="19"/>
        <v>100</v>
      </c>
      <c r="F52" s="146">
        <v>12</v>
      </c>
      <c r="G52" s="145">
        <f t="shared" si="20"/>
        <v>75</v>
      </c>
      <c r="H52" s="146">
        <v>13</v>
      </c>
      <c r="I52" s="150">
        <f t="shared" si="21"/>
        <v>81.25</v>
      </c>
      <c r="J52" s="157">
        <v>2</v>
      </c>
      <c r="K52" s="158">
        <f t="shared" si="12"/>
        <v>100</v>
      </c>
      <c r="L52" s="157">
        <v>2</v>
      </c>
      <c r="M52" s="161">
        <f t="shared" si="22"/>
        <v>100</v>
      </c>
      <c r="N52" s="157">
        <v>15</v>
      </c>
      <c r="O52" s="161">
        <f t="shared" si="23"/>
        <v>93.75</v>
      </c>
      <c r="P52" s="140">
        <v>13</v>
      </c>
      <c r="Q52" s="167">
        <f t="shared" si="5"/>
        <v>86.666666666666671</v>
      </c>
      <c r="R52" s="140">
        <v>13</v>
      </c>
      <c r="S52" s="141">
        <f t="shared" si="6"/>
        <v>86.666666666666671</v>
      </c>
      <c r="T52" s="146">
        <v>2</v>
      </c>
      <c r="U52" s="145">
        <f t="shared" si="7"/>
        <v>100</v>
      </c>
      <c r="V52" s="146">
        <v>2</v>
      </c>
      <c r="W52" s="150">
        <f t="shared" si="24"/>
        <v>100</v>
      </c>
      <c r="X52" s="146">
        <v>2</v>
      </c>
      <c r="Y52" s="150">
        <f t="shared" si="25"/>
        <v>100</v>
      </c>
      <c r="Z52" s="146">
        <v>2</v>
      </c>
      <c r="AA52" s="170">
        <f t="shared" si="26"/>
        <v>100</v>
      </c>
      <c r="AB52" s="188" t="s">
        <v>169</v>
      </c>
      <c r="AC52" s="188" t="s">
        <v>169</v>
      </c>
      <c r="AD52" s="180" t="s">
        <v>169</v>
      </c>
      <c r="AE52" s="181" t="s">
        <v>169</v>
      </c>
      <c r="AF52" s="182" t="s">
        <v>169</v>
      </c>
      <c r="AG52" s="183" t="s">
        <v>169</v>
      </c>
      <c r="AH52" s="182" t="s">
        <v>169</v>
      </c>
      <c r="AI52" s="183" t="s">
        <v>169</v>
      </c>
      <c r="AJ52" s="186" t="s">
        <v>169</v>
      </c>
      <c r="AK52" s="186" t="s">
        <v>169</v>
      </c>
      <c r="AL52" s="186" t="s">
        <v>169</v>
      </c>
      <c r="AM52" s="186" t="s">
        <v>169</v>
      </c>
      <c r="AN52" s="186" t="s">
        <v>169</v>
      </c>
      <c r="AO52" s="186" t="s">
        <v>169</v>
      </c>
      <c r="AP52" s="186" t="s">
        <v>169</v>
      </c>
      <c r="AQ52" s="186" t="s">
        <v>169</v>
      </c>
    </row>
    <row r="53" spans="1:43" ht="12.75" customHeight="1" thickBot="1">
      <c r="A53" s="209" t="s">
        <v>147</v>
      </c>
      <c r="B53" s="212">
        <v>820812105049</v>
      </c>
      <c r="C53" s="213" t="s">
        <v>225</v>
      </c>
      <c r="D53" s="146">
        <v>2</v>
      </c>
      <c r="E53" s="145">
        <f t="shared" si="19"/>
        <v>100</v>
      </c>
      <c r="F53" s="146">
        <v>12</v>
      </c>
      <c r="G53" s="145">
        <f t="shared" si="20"/>
        <v>75</v>
      </c>
      <c r="H53" s="146">
        <v>12</v>
      </c>
      <c r="I53" s="150">
        <f t="shared" si="21"/>
        <v>75</v>
      </c>
      <c r="J53" s="157" t="s">
        <v>8</v>
      </c>
      <c r="K53" s="162" t="s">
        <v>8</v>
      </c>
      <c r="L53" s="157" t="s">
        <v>8</v>
      </c>
      <c r="M53" s="163" t="s">
        <v>8</v>
      </c>
      <c r="N53" s="157" t="s">
        <v>8</v>
      </c>
      <c r="O53" s="163" t="s">
        <v>8</v>
      </c>
      <c r="P53" s="140">
        <v>15</v>
      </c>
      <c r="Q53" s="167">
        <f t="shared" si="5"/>
        <v>100</v>
      </c>
      <c r="R53" s="140">
        <v>12</v>
      </c>
      <c r="S53" s="141">
        <f t="shared" si="6"/>
        <v>80</v>
      </c>
      <c r="T53" s="146">
        <v>2</v>
      </c>
      <c r="U53" s="145">
        <f t="shared" si="7"/>
        <v>100</v>
      </c>
      <c r="V53" s="146">
        <v>2</v>
      </c>
      <c r="W53" s="150">
        <f t="shared" si="24"/>
        <v>100</v>
      </c>
      <c r="X53" s="146">
        <v>2</v>
      </c>
      <c r="Y53" s="150">
        <f t="shared" si="25"/>
        <v>100</v>
      </c>
      <c r="Z53" s="146">
        <v>2</v>
      </c>
      <c r="AA53" s="170">
        <f t="shared" si="26"/>
        <v>100</v>
      </c>
      <c r="AB53" s="187">
        <v>2</v>
      </c>
      <c r="AC53" s="187">
        <f>Table15[[#This Row],[Column9]]/2*100</f>
        <v>100</v>
      </c>
      <c r="AD53" s="180">
        <v>2</v>
      </c>
      <c r="AE53" s="181">
        <f t="shared" si="13"/>
        <v>100</v>
      </c>
      <c r="AF53" s="182">
        <v>2</v>
      </c>
      <c r="AG53" s="183">
        <f t="shared" si="14"/>
        <v>100</v>
      </c>
      <c r="AH53" s="182">
        <v>14</v>
      </c>
      <c r="AI53" s="184">
        <f t="shared" si="11"/>
        <v>87.5</v>
      </c>
      <c r="AJ53" s="185">
        <v>13</v>
      </c>
      <c r="AK53" s="186">
        <f t="shared" si="15"/>
        <v>81.25</v>
      </c>
      <c r="AL53" s="185">
        <v>0</v>
      </c>
      <c r="AM53" s="186">
        <f t="shared" si="16"/>
        <v>0</v>
      </c>
      <c r="AN53" s="185">
        <v>6</v>
      </c>
      <c r="AO53" s="186">
        <f t="shared" si="17"/>
        <v>75</v>
      </c>
      <c r="AP53" s="185">
        <v>6</v>
      </c>
      <c r="AQ53" s="186">
        <f t="shared" si="18"/>
        <v>75</v>
      </c>
    </row>
    <row r="54" spans="1:43" ht="12.75" customHeight="1" thickBot="1">
      <c r="A54" s="209" t="s">
        <v>148</v>
      </c>
      <c r="B54" s="212">
        <v>820812105050</v>
      </c>
      <c r="C54" s="213" t="s">
        <v>226</v>
      </c>
      <c r="D54" s="146">
        <v>2</v>
      </c>
      <c r="E54" s="145">
        <f t="shared" si="19"/>
        <v>100</v>
      </c>
      <c r="F54" s="146">
        <v>12</v>
      </c>
      <c r="G54" s="145">
        <f t="shared" si="20"/>
        <v>75</v>
      </c>
      <c r="H54" s="146">
        <v>10</v>
      </c>
      <c r="I54" s="150">
        <f t="shared" si="21"/>
        <v>62.5</v>
      </c>
      <c r="J54" s="157">
        <v>2</v>
      </c>
      <c r="K54" s="158">
        <f t="shared" si="12"/>
        <v>100</v>
      </c>
      <c r="L54" s="157">
        <v>2</v>
      </c>
      <c r="M54" s="161">
        <f t="shared" si="22"/>
        <v>100</v>
      </c>
      <c r="N54" s="157">
        <v>15</v>
      </c>
      <c r="O54" s="161">
        <f t="shared" si="23"/>
        <v>93.75</v>
      </c>
      <c r="P54" s="140">
        <v>13</v>
      </c>
      <c r="Q54" s="167">
        <f t="shared" si="5"/>
        <v>86.666666666666671</v>
      </c>
      <c r="R54" s="140">
        <v>12</v>
      </c>
      <c r="S54" s="141">
        <f t="shared" si="6"/>
        <v>80</v>
      </c>
      <c r="T54" s="146">
        <v>2</v>
      </c>
      <c r="U54" s="145">
        <f t="shared" si="7"/>
        <v>100</v>
      </c>
      <c r="V54" s="146">
        <v>2</v>
      </c>
      <c r="W54" s="150">
        <f t="shared" si="24"/>
        <v>100</v>
      </c>
      <c r="X54" s="146">
        <v>2</v>
      </c>
      <c r="Y54" s="150">
        <f t="shared" si="25"/>
        <v>100</v>
      </c>
      <c r="Z54" s="146">
        <v>2</v>
      </c>
      <c r="AA54" s="170">
        <f t="shared" si="26"/>
        <v>100</v>
      </c>
      <c r="AB54" s="187">
        <v>2</v>
      </c>
      <c r="AC54" s="187">
        <f>Table15[[#This Row],[Column9]]/2*100</f>
        <v>100</v>
      </c>
      <c r="AD54" s="180">
        <v>2</v>
      </c>
      <c r="AE54" s="181">
        <f t="shared" si="13"/>
        <v>100</v>
      </c>
      <c r="AF54" s="182">
        <v>2</v>
      </c>
      <c r="AG54" s="183">
        <f t="shared" si="14"/>
        <v>100</v>
      </c>
      <c r="AH54" s="182">
        <v>14</v>
      </c>
      <c r="AI54" s="184">
        <f t="shared" si="11"/>
        <v>87.5</v>
      </c>
      <c r="AJ54" s="185">
        <v>12</v>
      </c>
      <c r="AK54" s="186">
        <f t="shared" si="15"/>
        <v>75</v>
      </c>
      <c r="AL54" s="185">
        <v>16</v>
      </c>
      <c r="AM54" s="186">
        <f t="shared" si="16"/>
        <v>100</v>
      </c>
      <c r="AN54" s="185">
        <v>6</v>
      </c>
      <c r="AO54" s="186">
        <f t="shared" si="17"/>
        <v>75</v>
      </c>
      <c r="AP54" s="185">
        <v>7</v>
      </c>
      <c r="AQ54" s="186">
        <f t="shared" si="18"/>
        <v>87.5</v>
      </c>
    </row>
    <row r="55" spans="1:43" ht="12.75" customHeight="1" thickBot="1">
      <c r="A55" s="209" t="s">
        <v>149</v>
      </c>
      <c r="B55" s="212">
        <v>820812105051</v>
      </c>
      <c r="C55" s="213" t="s">
        <v>227</v>
      </c>
      <c r="D55" s="146">
        <v>1</v>
      </c>
      <c r="E55" s="145">
        <f t="shared" si="19"/>
        <v>50</v>
      </c>
      <c r="F55" s="146">
        <v>15</v>
      </c>
      <c r="G55" s="145">
        <f t="shared" si="20"/>
        <v>93.75</v>
      </c>
      <c r="H55" s="146">
        <v>8</v>
      </c>
      <c r="I55" s="150">
        <f t="shared" si="21"/>
        <v>50</v>
      </c>
      <c r="J55" s="157">
        <v>2</v>
      </c>
      <c r="K55" s="158">
        <f t="shared" si="12"/>
        <v>100</v>
      </c>
      <c r="L55" s="157">
        <v>2</v>
      </c>
      <c r="M55" s="161">
        <f t="shared" si="22"/>
        <v>100</v>
      </c>
      <c r="N55" s="157">
        <v>12</v>
      </c>
      <c r="O55" s="161">
        <f t="shared" si="23"/>
        <v>75</v>
      </c>
      <c r="P55" s="140">
        <v>12</v>
      </c>
      <c r="Q55" s="167">
        <f t="shared" si="5"/>
        <v>80</v>
      </c>
      <c r="R55" s="140">
        <v>11</v>
      </c>
      <c r="S55" s="141">
        <f t="shared" si="6"/>
        <v>73.333333333333329</v>
      </c>
      <c r="T55" s="146">
        <v>2</v>
      </c>
      <c r="U55" s="145">
        <f t="shared" si="7"/>
        <v>100</v>
      </c>
      <c r="V55" s="146">
        <v>2</v>
      </c>
      <c r="W55" s="150">
        <f t="shared" si="24"/>
        <v>100</v>
      </c>
      <c r="X55" s="146">
        <v>2</v>
      </c>
      <c r="Y55" s="150">
        <f t="shared" si="25"/>
        <v>100</v>
      </c>
      <c r="Z55" s="146">
        <v>2</v>
      </c>
      <c r="AA55" s="170">
        <f t="shared" si="26"/>
        <v>100</v>
      </c>
      <c r="AB55" s="187">
        <v>2</v>
      </c>
      <c r="AC55" s="187">
        <f>Table15[[#This Row],[Column9]]/2*100</f>
        <v>100</v>
      </c>
      <c r="AD55" s="180">
        <v>2</v>
      </c>
      <c r="AE55" s="181">
        <f t="shared" si="13"/>
        <v>100</v>
      </c>
      <c r="AF55" s="182">
        <v>2</v>
      </c>
      <c r="AG55" s="183">
        <f t="shared" si="14"/>
        <v>100</v>
      </c>
      <c r="AH55" s="182">
        <v>10</v>
      </c>
      <c r="AI55" s="184">
        <f t="shared" si="11"/>
        <v>62.5</v>
      </c>
      <c r="AJ55" s="185">
        <v>12</v>
      </c>
      <c r="AK55" s="186">
        <f t="shared" si="15"/>
        <v>75</v>
      </c>
      <c r="AL55" s="185">
        <v>12</v>
      </c>
      <c r="AM55" s="186">
        <f t="shared" si="16"/>
        <v>75</v>
      </c>
      <c r="AN55" s="185">
        <v>8</v>
      </c>
      <c r="AO55" s="186">
        <f t="shared" si="17"/>
        <v>100</v>
      </c>
      <c r="AP55" s="185">
        <v>8</v>
      </c>
      <c r="AQ55" s="186">
        <f t="shared" si="18"/>
        <v>100</v>
      </c>
    </row>
    <row r="56" spans="1:43" ht="12.75" customHeight="1" thickBot="1">
      <c r="A56" s="209" t="s">
        <v>150</v>
      </c>
      <c r="B56" s="212">
        <v>820812105052</v>
      </c>
      <c r="C56" s="213" t="s">
        <v>228</v>
      </c>
      <c r="D56" s="146">
        <v>2</v>
      </c>
      <c r="E56" s="145">
        <f t="shared" si="19"/>
        <v>100</v>
      </c>
      <c r="F56" s="146">
        <v>12</v>
      </c>
      <c r="G56" s="145">
        <f t="shared" si="20"/>
        <v>75</v>
      </c>
      <c r="H56" s="146">
        <v>10</v>
      </c>
      <c r="I56" s="150">
        <f t="shared" si="21"/>
        <v>62.5</v>
      </c>
      <c r="J56" s="157">
        <v>2</v>
      </c>
      <c r="K56" s="158">
        <f t="shared" si="12"/>
        <v>100</v>
      </c>
      <c r="L56" s="157">
        <v>2</v>
      </c>
      <c r="M56" s="161">
        <f t="shared" si="22"/>
        <v>100</v>
      </c>
      <c r="N56" s="157">
        <v>13</v>
      </c>
      <c r="O56" s="161">
        <f t="shared" si="23"/>
        <v>81.25</v>
      </c>
      <c r="P56" s="140">
        <v>12</v>
      </c>
      <c r="Q56" s="167">
        <f t="shared" si="5"/>
        <v>80</v>
      </c>
      <c r="R56" s="140">
        <v>12</v>
      </c>
      <c r="S56" s="141">
        <f t="shared" si="6"/>
        <v>80</v>
      </c>
      <c r="T56" s="146">
        <v>2</v>
      </c>
      <c r="U56" s="145">
        <f t="shared" si="7"/>
        <v>100</v>
      </c>
      <c r="V56" s="146">
        <v>2</v>
      </c>
      <c r="W56" s="150">
        <f t="shared" si="24"/>
        <v>100</v>
      </c>
      <c r="X56" s="146">
        <v>2</v>
      </c>
      <c r="Y56" s="150">
        <f t="shared" si="25"/>
        <v>100</v>
      </c>
      <c r="Z56" s="146">
        <v>2</v>
      </c>
      <c r="AA56" s="170">
        <f t="shared" si="26"/>
        <v>100</v>
      </c>
      <c r="AB56" s="187">
        <v>2</v>
      </c>
      <c r="AC56" s="187">
        <f>Table15[[#This Row],[Column9]]/2*100</f>
        <v>100</v>
      </c>
      <c r="AD56" s="180">
        <v>2</v>
      </c>
      <c r="AE56" s="181">
        <f t="shared" si="13"/>
        <v>100</v>
      </c>
      <c r="AF56" s="182">
        <v>2</v>
      </c>
      <c r="AG56" s="183">
        <f t="shared" si="14"/>
        <v>100</v>
      </c>
      <c r="AH56" s="182">
        <v>14</v>
      </c>
      <c r="AI56" s="184">
        <f t="shared" si="11"/>
        <v>87.5</v>
      </c>
      <c r="AJ56" s="185">
        <v>12</v>
      </c>
      <c r="AK56" s="186">
        <f t="shared" si="15"/>
        <v>75</v>
      </c>
      <c r="AL56" s="185">
        <v>12</v>
      </c>
      <c r="AM56" s="186">
        <f>AL56/16*100</f>
        <v>75</v>
      </c>
      <c r="AN56" s="185">
        <v>8</v>
      </c>
      <c r="AO56" s="186">
        <f t="shared" si="17"/>
        <v>100</v>
      </c>
      <c r="AP56" s="185">
        <v>8</v>
      </c>
      <c r="AQ56" s="186">
        <f t="shared" si="18"/>
        <v>100</v>
      </c>
    </row>
    <row r="57" spans="1:43" ht="12.75" customHeight="1" thickBot="1">
      <c r="A57" s="209" t="s">
        <v>151</v>
      </c>
      <c r="B57" s="212">
        <v>820812105054</v>
      </c>
      <c r="C57" s="213" t="s">
        <v>229</v>
      </c>
      <c r="D57" s="146">
        <v>2</v>
      </c>
      <c r="E57" s="145">
        <f t="shared" si="19"/>
        <v>100</v>
      </c>
      <c r="F57" s="146">
        <v>13</v>
      </c>
      <c r="G57" s="145">
        <f t="shared" si="20"/>
        <v>81.25</v>
      </c>
      <c r="H57" s="146">
        <v>14</v>
      </c>
      <c r="I57" s="150">
        <f t="shared" si="21"/>
        <v>87.5</v>
      </c>
      <c r="J57" s="164">
        <v>2</v>
      </c>
      <c r="K57" s="158">
        <f t="shared" si="12"/>
        <v>100</v>
      </c>
      <c r="L57" s="157">
        <v>1</v>
      </c>
      <c r="M57" s="161">
        <f t="shared" si="22"/>
        <v>50</v>
      </c>
      <c r="N57" s="157">
        <v>14</v>
      </c>
      <c r="O57" s="161">
        <f t="shared" si="23"/>
        <v>87.5</v>
      </c>
      <c r="P57" s="169">
        <v>6</v>
      </c>
      <c r="Q57" s="167">
        <f t="shared" si="5"/>
        <v>40</v>
      </c>
      <c r="R57" s="169">
        <v>8</v>
      </c>
      <c r="S57" s="141">
        <f t="shared" si="6"/>
        <v>53.333333333333336</v>
      </c>
      <c r="T57" s="146">
        <v>2</v>
      </c>
      <c r="U57" s="145">
        <f t="shared" si="7"/>
        <v>100</v>
      </c>
      <c r="V57" s="146">
        <v>2</v>
      </c>
      <c r="W57" s="150">
        <f t="shared" si="24"/>
        <v>100</v>
      </c>
      <c r="X57" s="146">
        <v>2</v>
      </c>
      <c r="Y57" s="150">
        <f t="shared" si="25"/>
        <v>100</v>
      </c>
      <c r="Z57" s="146">
        <v>2</v>
      </c>
      <c r="AA57" s="170">
        <f t="shared" si="26"/>
        <v>100</v>
      </c>
      <c r="AB57" s="172">
        <v>2</v>
      </c>
      <c r="AC57" s="172">
        <f>Table15[[#This Row],[Column9]]/2*100</f>
        <v>100</v>
      </c>
      <c r="AD57" s="189">
        <v>2</v>
      </c>
      <c r="AE57" s="174">
        <f t="shared" si="13"/>
        <v>100</v>
      </c>
      <c r="AF57" s="175">
        <v>2</v>
      </c>
      <c r="AG57" s="176">
        <f t="shared" si="14"/>
        <v>100</v>
      </c>
      <c r="AH57" s="175">
        <v>15</v>
      </c>
      <c r="AI57" s="176">
        <f t="shared" si="11"/>
        <v>93.75</v>
      </c>
      <c r="AJ57" s="178">
        <v>15</v>
      </c>
      <c r="AK57" s="178">
        <f t="shared" si="15"/>
        <v>93.75</v>
      </c>
      <c r="AL57" s="178">
        <v>12</v>
      </c>
      <c r="AM57" s="178">
        <f t="shared" si="16"/>
        <v>75</v>
      </c>
      <c r="AN57" s="178">
        <v>8</v>
      </c>
      <c r="AO57" s="178">
        <f t="shared" si="17"/>
        <v>100</v>
      </c>
      <c r="AP57" s="178">
        <v>8</v>
      </c>
      <c r="AQ57" s="178">
        <f t="shared" si="18"/>
        <v>100</v>
      </c>
    </row>
    <row r="58" spans="1:43" ht="12.75" customHeight="1" thickBot="1">
      <c r="A58" s="209" t="s">
        <v>152</v>
      </c>
      <c r="B58" s="212">
        <v>820812105055</v>
      </c>
      <c r="C58" s="213" t="s">
        <v>230</v>
      </c>
      <c r="D58" s="146">
        <v>2</v>
      </c>
      <c r="E58" s="145">
        <f t="shared" si="19"/>
        <v>100</v>
      </c>
      <c r="F58" s="146">
        <v>0</v>
      </c>
      <c r="G58" s="145">
        <f t="shared" si="20"/>
        <v>0</v>
      </c>
      <c r="H58" s="146">
        <v>0</v>
      </c>
      <c r="I58" s="150">
        <f t="shared" si="21"/>
        <v>0</v>
      </c>
      <c r="J58" s="164">
        <v>2</v>
      </c>
      <c r="K58" s="158">
        <f t="shared" si="12"/>
        <v>100</v>
      </c>
      <c r="L58" s="157">
        <v>2</v>
      </c>
      <c r="M58" s="161">
        <f t="shared" si="22"/>
        <v>100</v>
      </c>
      <c r="N58" s="157">
        <v>15</v>
      </c>
      <c r="O58" s="161">
        <f t="shared" si="23"/>
        <v>93.75</v>
      </c>
      <c r="P58" s="140">
        <v>12</v>
      </c>
      <c r="Q58" s="167">
        <f t="shared" si="5"/>
        <v>80</v>
      </c>
      <c r="R58" s="140">
        <v>11</v>
      </c>
      <c r="S58" s="141">
        <f t="shared" si="6"/>
        <v>73.333333333333329</v>
      </c>
      <c r="T58" s="146">
        <v>2</v>
      </c>
      <c r="U58" s="145">
        <f t="shared" si="7"/>
        <v>100</v>
      </c>
      <c r="V58" s="146">
        <v>2</v>
      </c>
      <c r="W58" s="150">
        <f t="shared" si="24"/>
        <v>100</v>
      </c>
      <c r="X58" s="146">
        <v>1</v>
      </c>
      <c r="Y58" s="150">
        <f t="shared" si="25"/>
        <v>50</v>
      </c>
      <c r="Z58" s="146">
        <v>0</v>
      </c>
      <c r="AA58" s="170">
        <f t="shared" si="26"/>
        <v>0</v>
      </c>
      <c r="AB58" s="188" t="s">
        <v>169</v>
      </c>
      <c r="AC58" s="188" t="s">
        <v>169</v>
      </c>
      <c r="AD58" s="190" t="s">
        <v>169</v>
      </c>
      <c r="AE58" s="181" t="s">
        <v>169</v>
      </c>
      <c r="AF58" s="182" t="s">
        <v>169</v>
      </c>
      <c r="AG58" s="183" t="s">
        <v>169</v>
      </c>
      <c r="AH58" s="182" t="s">
        <v>169</v>
      </c>
      <c r="AI58" s="183" t="s">
        <v>169</v>
      </c>
      <c r="AJ58" s="186" t="s">
        <v>169</v>
      </c>
      <c r="AK58" s="186" t="s">
        <v>169</v>
      </c>
      <c r="AL58" s="186" t="s">
        <v>169</v>
      </c>
      <c r="AM58" s="186" t="s">
        <v>169</v>
      </c>
      <c r="AN58" s="186" t="s">
        <v>169</v>
      </c>
      <c r="AO58" s="186" t="s">
        <v>169</v>
      </c>
      <c r="AP58" s="186" t="s">
        <v>169</v>
      </c>
      <c r="AQ58" s="186" t="s">
        <v>169</v>
      </c>
    </row>
    <row r="59" spans="1:43" ht="12.75" customHeight="1" thickBot="1">
      <c r="A59" s="209" t="s">
        <v>153</v>
      </c>
      <c r="B59" s="212">
        <v>820812105056</v>
      </c>
      <c r="C59" s="213" t="s">
        <v>231</v>
      </c>
      <c r="D59" s="146">
        <v>1</v>
      </c>
      <c r="E59" s="145">
        <f t="shared" si="19"/>
        <v>50</v>
      </c>
      <c r="F59" s="146">
        <v>12</v>
      </c>
      <c r="G59" s="145">
        <f t="shared" si="20"/>
        <v>75</v>
      </c>
      <c r="H59" s="146">
        <v>12</v>
      </c>
      <c r="I59" s="150">
        <f t="shared" si="21"/>
        <v>75</v>
      </c>
      <c r="J59" s="164">
        <v>1</v>
      </c>
      <c r="K59" s="158">
        <f t="shared" si="12"/>
        <v>50</v>
      </c>
      <c r="L59" s="157">
        <v>2</v>
      </c>
      <c r="M59" s="161">
        <f t="shared" si="22"/>
        <v>100</v>
      </c>
      <c r="N59" s="157">
        <v>13</v>
      </c>
      <c r="O59" s="161">
        <f t="shared" si="23"/>
        <v>81.25</v>
      </c>
      <c r="P59" s="140">
        <v>11</v>
      </c>
      <c r="Q59" s="167">
        <f t="shared" si="5"/>
        <v>73.333333333333329</v>
      </c>
      <c r="R59" s="140">
        <v>11</v>
      </c>
      <c r="S59" s="141">
        <f t="shared" si="6"/>
        <v>73.333333333333329</v>
      </c>
      <c r="T59" s="146" t="s">
        <v>8</v>
      </c>
      <c r="U59" s="151" t="s">
        <v>8</v>
      </c>
      <c r="V59" s="146" t="s">
        <v>8</v>
      </c>
      <c r="W59" s="151" t="s">
        <v>8</v>
      </c>
      <c r="X59" s="146" t="s">
        <v>8</v>
      </c>
      <c r="Y59" s="151" t="s">
        <v>8</v>
      </c>
      <c r="Z59" s="146" t="s">
        <v>8</v>
      </c>
      <c r="AA59" s="171" t="s">
        <v>8</v>
      </c>
      <c r="AB59" s="188" t="s">
        <v>169</v>
      </c>
      <c r="AC59" s="188" t="s">
        <v>169</v>
      </c>
      <c r="AD59" s="190" t="s">
        <v>169</v>
      </c>
      <c r="AE59" s="181" t="s">
        <v>169</v>
      </c>
      <c r="AF59" s="182" t="s">
        <v>169</v>
      </c>
      <c r="AG59" s="183" t="s">
        <v>169</v>
      </c>
      <c r="AH59" s="182" t="s">
        <v>169</v>
      </c>
      <c r="AI59" s="183" t="s">
        <v>169</v>
      </c>
      <c r="AJ59" s="186" t="s">
        <v>169</v>
      </c>
      <c r="AK59" s="186" t="s">
        <v>169</v>
      </c>
      <c r="AL59" s="186" t="s">
        <v>169</v>
      </c>
      <c r="AM59" s="186" t="s">
        <v>169</v>
      </c>
      <c r="AN59" s="186" t="s">
        <v>169</v>
      </c>
      <c r="AO59" s="186" t="s">
        <v>169</v>
      </c>
      <c r="AP59" s="186" t="s">
        <v>169</v>
      </c>
      <c r="AQ59" s="186" t="s">
        <v>169</v>
      </c>
    </row>
    <row r="60" spans="1:43" ht="12.75" customHeight="1" thickBot="1">
      <c r="A60" s="209" t="s">
        <v>154</v>
      </c>
      <c r="B60" s="212">
        <v>820812105057</v>
      </c>
      <c r="C60" s="213" t="s">
        <v>232</v>
      </c>
      <c r="D60" s="146">
        <v>2</v>
      </c>
      <c r="E60" s="145">
        <f t="shared" si="19"/>
        <v>100</v>
      </c>
      <c r="F60" s="146">
        <v>12</v>
      </c>
      <c r="G60" s="145">
        <f t="shared" si="20"/>
        <v>75</v>
      </c>
      <c r="H60" s="146">
        <v>12</v>
      </c>
      <c r="I60" s="150">
        <f t="shared" si="21"/>
        <v>75</v>
      </c>
      <c r="J60" s="164">
        <v>2</v>
      </c>
      <c r="K60" s="158">
        <f t="shared" si="12"/>
        <v>100</v>
      </c>
      <c r="L60" s="157">
        <v>2</v>
      </c>
      <c r="M60" s="161">
        <f t="shared" si="22"/>
        <v>100</v>
      </c>
      <c r="N60" s="157">
        <v>15</v>
      </c>
      <c r="O60" s="161">
        <f t="shared" si="23"/>
        <v>93.75</v>
      </c>
      <c r="P60" s="140">
        <v>10</v>
      </c>
      <c r="Q60" s="167">
        <f t="shared" si="5"/>
        <v>66.666666666666657</v>
      </c>
      <c r="R60" s="140">
        <v>12</v>
      </c>
      <c r="S60" s="141">
        <f t="shared" si="6"/>
        <v>80</v>
      </c>
      <c r="T60" s="146">
        <v>2</v>
      </c>
      <c r="U60" s="145">
        <f t="shared" si="7"/>
        <v>100</v>
      </c>
      <c r="V60" s="146">
        <v>2</v>
      </c>
      <c r="W60" s="150">
        <f t="shared" si="24"/>
        <v>100</v>
      </c>
      <c r="X60" s="146">
        <v>2</v>
      </c>
      <c r="Y60" s="150">
        <f t="shared" si="25"/>
        <v>100</v>
      </c>
      <c r="Z60" s="146">
        <v>2</v>
      </c>
      <c r="AA60" s="170">
        <f t="shared" si="26"/>
        <v>100</v>
      </c>
      <c r="AB60" s="187">
        <v>2</v>
      </c>
      <c r="AC60" s="187">
        <f>Table15[[#This Row],[Column9]]/2*100</f>
        <v>100</v>
      </c>
      <c r="AD60" s="190">
        <v>2</v>
      </c>
      <c r="AE60" s="181">
        <f t="shared" si="13"/>
        <v>100</v>
      </c>
      <c r="AF60" s="182">
        <v>2</v>
      </c>
      <c r="AG60" s="183">
        <f t="shared" si="14"/>
        <v>100</v>
      </c>
      <c r="AH60" s="182">
        <v>15</v>
      </c>
      <c r="AI60" s="184">
        <f t="shared" si="11"/>
        <v>93.75</v>
      </c>
      <c r="AJ60" s="185">
        <v>11</v>
      </c>
      <c r="AK60" s="186">
        <f t="shared" si="15"/>
        <v>68.75</v>
      </c>
      <c r="AL60" s="185">
        <v>13</v>
      </c>
      <c r="AM60" s="186">
        <f t="shared" si="16"/>
        <v>81.25</v>
      </c>
      <c r="AN60" s="185">
        <v>8</v>
      </c>
      <c r="AO60" s="186">
        <f t="shared" si="17"/>
        <v>100</v>
      </c>
      <c r="AP60" s="185">
        <v>8</v>
      </c>
      <c r="AQ60" s="186">
        <f t="shared" si="18"/>
        <v>100</v>
      </c>
    </row>
    <row r="61" spans="1:43" ht="12.75" customHeight="1" thickBot="1">
      <c r="A61" s="209" t="s">
        <v>155</v>
      </c>
      <c r="B61" s="214">
        <v>820812105301</v>
      </c>
      <c r="C61" s="213" t="s">
        <v>233</v>
      </c>
      <c r="D61" s="146">
        <v>2</v>
      </c>
      <c r="E61" s="145">
        <f t="shared" si="19"/>
        <v>100</v>
      </c>
      <c r="F61" s="146">
        <v>12</v>
      </c>
      <c r="G61" s="145">
        <f t="shared" si="20"/>
        <v>75</v>
      </c>
      <c r="H61" s="146">
        <v>12</v>
      </c>
      <c r="I61" s="150">
        <f t="shared" si="21"/>
        <v>75</v>
      </c>
      <c r="J61" s="164">
        <v>2</v>
      </c>
      <c r="K61" s="158">
        <f t="shared" si="12"/>
        <v>100</v>
      </c>
      <c r="L61" s="157">
        <v>1</v>
      </c>
      <c r="M61" s="161">
        <f t="shared" si="22"/>
        <v>50</v>
      </c>
      <c r="N61" s="157">
        <v>14</v>
      </c>
      <c r="O61" s="161">
        <f t="shared" si="23"/>
        <v>87.5</v>
      </c>
      <c r="P61" s="140">
        <v>12</v>
      </c>
      <c r="Q61" s="167">
        <f t="shared" si="5"/>
        <v>80</v>
      </c>
      <c r="R61" s="140">
        <v>11</v>
      </c>
      <c r="S61" s="141">
        <f t="shared" si="6"/>
        <v>73.333333333333329</v>
      </c>
      <c r="T61" s="146">
        <v>2</v>
      </c>
      <c r="U61" s="145">
        <f t="shared" si="7"/>
        <v>100</v>
      </c>
      <c r="V61" s="146">
        <v>2</v>
      </c>
      <c r="W61" s="150">
        <f t="shared" si="24"/>
        <v>100</v>
      </c>
      <c r="X61" s="146">
        <v>2</v>
      </c>
      <c r="Y61" s="150">
        <f t="shared" si="25"/>
        <v>100</v>
      </c>
      <c r="Z61" s="146">
        <v>2</v>
      </c>
      <c r="AA61" s="170">
        <f t="shared" si="26"/>
        <v>100</v>
      </c>
      <c r="AB61" s="187">
        <v>1</v>
      </c>
      <c r="AC61" s="187">
        <f>Table15[[#This Row],[Column9]]/2*100</f>
        <v>50</v>
      </c>
      <c r="AD61" s="190">
        <v>2</v>
      </c>
      <c r="AE61" s="181">
        <f t="shared" si="13"/>
        <v>100</v>
      </c>
      <c r="AF61" s="182">
        <v>2</v>
      </c>
      <c r="AG61" s="183">
        <f t="shared" si="14"/>
        <v>100</v>
      </c>
      <c r="AH61" s="182">
        <v>15</v>
      </c>
      <c r="AI61" s="184">
        <f t="shared" si="11"/>
        <v>93.75</v>
      </c>
      <c r="AJ61" s="185">
        <v>12</v>
      </c>
      <c r="AK61" s="186">
        <f t="shared" si="15"/>
        <v>75</v>
      </c>
      <c r="AL61" s="185">
        <v>12</v>
      </c>
      <c r="AM61" s="186">
        <f t="shared" si="16"/>
        <v>75</v>
      </c>
      <c r="AN61" s="185">
        <v>8</v>
      </c>
      <c r="AO61" s="186">
        <f t="shared" si="17"/>
        <v>100</v>
      </c>
      <c r="AP61" s="185">
        <v>8</v>
      </c>
      <c r="AQ61" s="186">
        <f t="shared" si="18"/>
        <v>100</v>
      </c>
    </row>
    <row r="62" spans="1:43" ht="12.75" customHeight="1" thickBot="1">
      <c r="A62" s="209" t="s">
        <v>156</v>
      </c>
      <c r="B62" s="214">
        <v>820812105302</v>
      </c>
      <c r="C62" s="213" t="s">
        <v>234</v>
      </c>
      <c r="D62" s="146">
        <v>2</v>
      </c>
      <c r="E62" s="145">
        <f t="shared" si="19"/>
        <v>100</v>
      </c>
      <c r="F62" s="146">
        <v>12</v>
      </c>
      <c r="G62" s="145">
        <f t="shared" si="20"/>
        <v>75</v>
      </c>
      <c r="H62" s="146">
        <v>12</v>
      </c>
      <c r="I62" s="150">
        <f t="shared" si="21"/>
        <v>75</v>
      </c>
      <c r="J62" s="164">
        <v>2</v>
      </c>
      <c r="K62" s="158">
        <f t="shared" si="12"/>
        <v>100</v>
      </c>
      <c r="L62" s="157">
        <v>2</v>
      </c>
      <c r="M62" s="161">
        <f t="shared" si="22"/>
        <v>100</v>
      </c>
      <c r="N62" s="157">
        <v>12</v>
      </c>
      <c r="O62" s="161">
        <f t="shared" si="23"/>
        <v>75</v>
      </c>
      <c r="P62" s="140">
        <v>12</v>
      </c>
      <c r="Q62" s="167">
        <f t="shared" si="5"/>
        <v>80</v>
      </c>
      <c r="R62" s="140">
        <v>12</v>
      </c>
      <c r="S62" s="141">
        <f t="shared" si="6"/>
        <v>80</v>
      </c>
      <c r="T62" s="146">
        <v>2</v>
      </c>
      <c r="U62" s="145">
        <f t="shared" si="7"/>
        <v>100</v>
      </c>
      <c r="V62" s="146">
        <v>2</v>
      </c>
      <c r="W62" s="150">
        <f t="shared" si="24"/>
        <v>100</v>
      </c>
      <c r="X62" s="146">
        <v>2</v>
      </c>
      <c r="Y62" s="150">
        <f t="shared" si="25"/>
        <v>100</v>
      </c>
      <c r="Z62" s="146">
        <v>2</v>
      </c>
      <c r="AA62" s="170">
        <f t="shared" si="26"/>
        <v>100</v>
      </c>
      <c r="AB62" s="187">
        <v>2</v>
      </c>
      <c r="AC62" s="187">
        <f>Table15[[#This Row],[Column9]]/2*100</f>
        <v>100</v>
      </c>
      <c r="AD62" s="190">
        <v>2</v>
      </c>
      <c r="AE62" s="181">
        <f t="shared" si="13"/>
        <v>100</v>
      </c>
      <c r="AF62" s="182">
        <v>2</v>
      </c>
      <c r="AG62" s="183">
        <f t="shared" si="14"/>
        <v>100</v>
      </c>
      <c r="AH62" s="182">
        <v>15</v>
      </c>
      <c r="AI62" s="184">
        <f t="shared" si="11"/>
        <v>93.75</v>
      </c>
      <c r="AJ62" s="185">
        <v>13</v>
      </c>
      <c r="AK62" s="186">
        <f t="shared" si="15"/>
        <v>81.25</v>
      </c>
      <c r="AL62" s="185">
        <v>14</v>
      </c>
      <c r="AM62" s="186">
        <f t="shared" si="16"/>
        <v>87.5</v>
      </c>
      <c r="AN62" s="185">
        <v>7</v>
      </c>
      <c r="AO62" s="186">
        <f t="shared" si="17"/>
        <v>87.5</v>
      </c>
      <c r="AP62" s="185">
        <v>7</v>
      </c>
      <c r="AQ62" s="186">
        <f t="shared" si="18"/>
        <v>87.5</v>
      </c>
    </row>
    <row r="63" spans="1:43" ht="12.75" customHeight="1" thickBot="1">
      <c r="A63" s="209" t="s">
        <v>157</v>
      </c>
      <c r="B63" s="214">
        <v>820812105303</v>
      </c>
      <c r="C63" s="213" t="s">
        <v>235</v>
      </c>
      <c r="D63" s="146">
        <v>2</v>
      </c>
      <c r="E63" s="145">
        <f t="shared" si="19"/>
        <v>100</v>
      </c>
      <c r="F63" s="146">
        <v>12</v>
      </c>
      <c r="G63" s="145">
        <f t="shared" si="20"/>
        <v>75</v>
      </c>
      <c r="H63" s="146">
        <v>12</v>
      </c>
      <c r="I63" s="150">
        <f t="shared" si="21"/>
        <v>75</v>
      </c>
      <c r="J63" s="164">
        <v>2</v>
      </c>
      <c r="K63" s="158">
        <f t="shared" si="12"/>
        <v>100</v>
      </c>
      <c r="L63" s="157">
        <v>2</v>
      </c>
      <c r="M63" s="161">
        <f t="shared" si="22"/>
        <v>100</v>
      </c>
      <c r="N63" s="157">
        <v>15</v>
      </c>
      <c r="O63" s="161">
        <f t="shared" si="23"/>
        <v>93.75</v>
      </c>
      <c r="P63" s="140">
        <v>12</v>
      </c>
      <c r="Q63" s="167">
        <f t="shared" si="5"/>
        <v>80</v>
      </c>
      <c r="R63" s="140">
        <v>11</v>
      </c>
      <c r="S63" s="141">
        <f t="shared" si="6"/>
        <v>73.333333333333329</v>
      </c>
      <c r="T63" s="146">
        <v>2</v>
      </c>
      <c r="U63" s="145">
        <f t="shared" si="7"/>
        <v>100</v>
      </c>
      <c r="V63" s="146">
        <v>2</v>
      </c>
      <c r="W63" s="150">
        <f t="shared" si="24"/>
        <v>100</v>
      </c>
      <c r="X63" s="146">
        <v>2</v>
      </c>
      <c r="Y63" s="150">
        <f t="shared" si="25"/>
        <v>100</v>
      </c>
      <c r="Z63" s="146">
        <v>2</v>
      </c>
      <c r="AA63" s="170">
        <f t="shared" si="26"/>
        <v>100</v>
      </c>
      <c r="AB63" s="187">
        <v>1</v>
      </c>
      <c r="AC63" s="187">
        <f>Table15[[#This Row],[Column9]]/2*100</f>
        <v>50</v>
      </c>
      <c r="AD63" s="190">
        <v>2</v>
      </c>
      <c r="AE63" s="181">
        <f t="shared" si="13"/>
        <v>100</v>
      </c>
      <c r="AF63" s="182">
        <v>2</v>
      </c>
      <c r="AG63" s="183">
        <f t="shared" si="14"/>
        <v>100</v>
      </c>
      <c r="AH63" s="182">
        <v>15</v>
      </c>
      <c r="AI63" s="184">
        <f t="shared" si="11"/>
        <v>93.75</v>
      </c>
      <c r="AJ63" s="185">
        <v>12</v>
      </c>
      <c r="AK63" s="186">
        <f t="shared" si="15"/>
        <v>75</v>
      </c>
      <c r="AL63" s="185">
        <v>12</v>
      </c>
      <c r="AM63" s="186">
        <f t="shared" si="16"/>
        <v>75</v>
      </c>
      <c r="AN63" s="185">
        <v>8</v>
      </c>
      <c r="AO63" s="186">
        <f t="shared" si="17"/>
        <v>100</v>
      </c>
      <c r="AP63" s="185">
        <v>8</v>
      </c>
      <c r="AQ63" s="186">
        <f t="shared" si="18"/>
        <v>100</v>
      </c>
    </row>
    <row r="64" spans="1:43" ht="12.75" customHeight="1" thickBot="1">
      <c r="A64" s="209" t="s">
        <v>158</v>
      </c>
      <c r="B64" s="214">
        <v>820812105304</v>
      </c>
      <c r="C64" s="213" t="s">
        <v>236</v>
      </c>
      <c r="D64" s="146">
        <v>2</v>
      </c>
      <c r="E64" s="145">
        <f t="shared" si="19"/>
        <v>100</v>
      </c>
      <c r="F64" s="146">
        <v>13</v>
      </c>
      <c r="G64" s="145">
        <f t="shared" si="20"/>
        <v>81.25</v>
      </c>
      <c r="H64" s="146">
        <v>14</v>
      </c>
      <c r="I64" s="150">
        <f t="shared" si="21"/>
        <v>87.5</v>
      </c>
      <c r="J64" s="164">
        <v>2</v>
      </c>
      <c r="K64" s="158">
        <f t="shared" si="12"/>
        <v>100</v>
      </c>
      <c r="L64" s="157">
        <v>2</v>
      </c>
      <c r="M64" s="161">
        <f t="shared" si="22"/>
        <v>100</v>
      </c>
      <c r="N64" s="157">
        <v>0</v>
      </c>
      <c r="O64" s="161">
        <f t="shared" si="23"/>
        <v>0</v>
      </c>
      <c r="P64" s="140">
        <v>11</v>
      </c>
      <c r="Q64" s="167">
        <f t="shared" si="5"/>
        <v>73.333333333333329</v>
      </c>
      <c r="R64" s="140">
        <v>12</v>
      </c>
      <c r="S64" s="141">
        <f t="shared" si="6"/>
        <v>80</v>
      </c>
      <c r="T64" s="146">
        <v>2</v>
      </c>
      <c r="U64" s="145">
        <f t="shared" si="7"/>
        <v>100</v>
      </c>
      <c r="V64" s="146">
        <v>2</v>
      </c>
      <c r="W64" s="150">
        <f t="shared" si="24"/>
        <v>100</v>
      </c>
      <c r="X64" s="146">
        <v>2</v>
      </c>
      <c r="Y64" s="150">
        <f t="shared" si="25"/>
        <v>100</v>
      </c>
      <c r="Z64" s="146">
        <v>2</v>
      </c>
      <c r="AA64" s="170">
        <f t="shared" si="26"/>
        <v>100</v>
      </c>
      <c r="AB64" s="187">
        <v>2</v>
      </c>
      <c r="AC64" s="187">
        <f>Table15[[#This Row],[Column9]]/2*100</f>
        <v>100</v>
      </c>
      <c r="AD64" s="190">
        <v>2</v>
      </c>
      <c r="AE64" s="181">
        <f t="shared" si="13"/>
        <v>100</v>
      </c>
      <c r="AF64" s="182">
        <v>1</v>
      </c>
      <c r="AG64" s="183">
        <f t="shared" si="14"/>
        <v>50</v>
      </c>
      <c r="AH64" s="182">
        <v>15</v>
      </c>
      <c r="AI64" s="184">
        <f t="shared" si="11"/>
        <v>93.75</v>
      </c>
      <c r="AJ64" s="185">
        <v>11</v>
      </c>
      <c r="AK64" s="186">
        <f t="shared" si="15"/>
        <v>68.75</v>
      </c>
      <c r="AL64" s="185">
        <v>12</v>
      </c>
      <c r="AM64" s="186">
        <f t="shared" si="16"/>
        <v>75</v>
      </c>
      <c r="AN64" s="185">
        <v>7</v>
      </c>
      <c r="AO64" s="186">
        <f t="shared" si="17"/>
        <v>87.5</v>
      </c>
      <c r="AP64" s="185">
        <v>7</v>
      </c>
      <c r="AQ64" s="186">
        <f t="shared" si="18"/>
        <v>87.5</v>
      </c>
    </row>
    <row r="65" spans="1:43" ht="12.75" customHeight="1" thickBot="1">
      <c r="A65" s="209" t="s">
        <v>159</v>
      </c>
      <c r="B65" s="214">
        <v>820812105305</v>
      </c>
      <c r="C65" s="213" t="s">
        <v>237</v>
      </c>
      <c r="D65" s="146" t="s">
        <v>8</v>
      </c>
      <c r="E65" s="151" t="s">
        <v>8</v>
      </c>
      <c r="F65" s="146" t="s">
        <v>8</v>
      </c>
      <c r="G65" s="151" t="s">
        <v>8</v>
      </c>
      <c r="H65" s="146" t="s">
        <v>8</v>
      </c>
      <c r="I65" s="151" t="s">
        <v>8</v>
      </c>
      <c r="J65" s="164">
        <v>2</v>
      </c>
      <c r="K65" s="158">
        <f t="shared" si="12"/>
        <v>100</v>
      </c>
      <c r="L65" s="157">
        <v>2</v>
      </c>
      <c r="M65" s="161">
        <f t="shared" si="22"/>
        <v>100</v>
      </c>
      <c r="N65" s="157">
        <v>0</v>
      </c>
      <c r="O65" s="161">
        <f t="shared" si="23"/>
        <v>0</v>
      </c>
      <c r="P65" s="140">
        <v>12</v>
      </c>
      <c r="Q65" s="167">
        <f t="shared" si="5"/>
        <v>80</v>
      </c>
      <c r="R65" s="140">
        <v>11</v>
      </c>
      <c r="S65" s="141">
        <f t="shared" si="6"/>
        <v>73.333333333333329</v>
      </c>
      <c r="T65" s="146">
        <v>2</v>
      </c>
      <c r="U65" s="145">
        <f t="shared" si="7"/>
        <v>100</v>
      </c>
      <c r="V65" s="146">
        <v>2</v>
      </c>
      <c r="W65" s="150">
        <f t="shared" si="24"/>
        <v>100</v>
      </c>
      <c r="X65" s="146">
        <v>2</v>
      </c>
      <c r="Y65" s="150">
        <f t="shared" si="25"/>
        <v>100</v>
      </c>
      <c r="Z65" s="146">
        <v>2</v>
      </c>
      <c r="AA65" s="170">
        <f t="shared" si="26"/>
        <v>100</v>
      </c>
      <c r="AB65" s="187">
        <v>2</v>
      </c>
      <c r="AC65" s="187">
        <f>Table15[[#This Row],[Column9]]/2*100</f>
        <v>100</v>
      </c>
      <c r="AD65" s="190">
        <v>2</v>
      </c>
      <c r="AE65" s="181">
        <f t="shared" si="13"/>
        <v>100</v>
      </c>
      <c r="AF65" s="182">
        <v>2</v>
      </c>
      <c r="AG65" s="183">
        <f t="shared" si="14"/>
        <v>100</v>
      </c>
      <c r="AH65" s="182">
        <v>9</v>
      </c>
      <c r="AI65" s="184">
        <f t="shared" si="11"/>
        <v>56.25</v>
      </c>
      <c r="AJ65" s="185">
        <v>11</v>
      </c>
      <c r="AK65" s="186">
        <f t="shared" si="15"/>
        <v>68.75</v>
      </c>
      <c r="AL65" s="185">
        <v>14</v>
      </c>
      <c r="AM65" s="186">
        <f t="shared" si="16"/>
        <v>87.5</v>
      </c>
      <c r="AN65" s="185">
        <v>7</v>
      </c>
      <c r="AO65" s="186">
        <f t="shared" si="17"/>
        <v>87.5</v>
      </c>
      <c r="AP65" s="185">
        <v>8</v>
      </c>
      <c r="AQ65" s="186">
        <f t="shared" si="18"/>
        <v>100</v>
      </c>
    </row>
    <row r="66" spans="1:43" ht="12.75" customHeight="1" thickBot="1">
      <c r="A66" s="209" t="s">
        <v>160</v>
      </c>
      <c r="B66" s="214">
        <v>820812105306</v>
      </c>
      <c r="C66" s="213" t="s">
        <v>238</v>
      </c>
      <c r="D66" s="146">
        <v>2</v>
      </c>
      <c r="E66" s="145">
        <f t="shared" si="19"/>
        <v>100</v>
      </c>
      <c r="F66" s="146">
        <v>12</v>
      </c>
      <c r="G66" s="145">
        <f t="shared" si="20"/>
        <v>75</v>
      </c>
      <c r="H66" s="146">
        <v>10</v>
      </c>
      <c r="I66" s="150">
        <f t="shared" si="21"/>
        <v>62.5</v>
      </c>
      <c r="J66" s="164">
        <v>1</v>
      </c>
      <c r="K66" s="158">
        <f t="shared" si="12"/>
        <v>50</v>
      </c>
      <c r="L66" s="157">
        <v>1</v>
      </c>
      <c r="M66" s="161">
        <f t="shared" si="22"/>
        <v>50</v>
      </c>
      <c r="N66" s="157">
        <v>11</v>
      </c>
      <c r="O66" s="161">
        <f t="shared" si="23"/>
        <v>68.75</v>
      </c>
      <c r="P66" s="140">
        <v>11</v>
      </c>
      <c r="Q66" s="167">
        <f t="shared" si="5"/>
        <v>73.333333333333329</v>
      </c>
      <c r="R66" s="140">
        <v>12</v>
      </c>
      <c r="S66" s="141">
        <f t="shared" si="6"/>
        <v>80</v>
      </c>
      <c r="T66" s="146">
        <v>2</v>
      </c>
      <c r="U66" s="145">
        <f t="shared" si="7"/>
        <v>100</v>
      </c>
      <c r="V66" s="146">
        <v>2</v>
      </c>
      <c r="W66" s="150">
        <f t="shared" si="24"/>
        <v>100</v>
      </c>
      <c r="X66" s="146">
        <v>2</v>
      </c>
      <c r="Y66" s="150">
        <f t="shared" si="25"/>
        <v>100</v>
      </c>
      <c r="Z66" s="146">
        <v>2</v>
      </c>
      <c r="AA66" s="170">
        <f t="shared" si="26"/>
        <v>100</v>
      </c>
      <c r="AB66" s="187">
        <v>2</v>
      </c>
      <c r="AC66" s="187">
        <f>Table15[[#This Row],[Column9]]/2*100</f>
        <v>100</v>
      </c>
      <c r="AD66" s="190">
        <v>2</v>
      </c>
      <c r="AE66" s="181">
        <f t="shared" si="13"/>
        <v>100</v>
      </c>
      <c r="AF66" s="182">
        <v>2</v>
      </c>
      <c r="AG66" s="183">
        <f t="shared" si="14"/>
        <v>100</v>
      </c>
      <c r="AH66" s="182">
        <v>8</v>
      </c>
      <c r="AI66" s="184">
        <f t="shared" si="11"/>
        <v>50</v>
      </c>
      <c r="AJ66" s="185">
        <v>14</v>
      </c>
      <c r="AK66" s="186">
        <f t="shared" si="15"/>
        <v>87.5</v>
      </c>
      <c r="AL66" s="185">
        <v>12</v>
      </c>
      <c r="AM66" s="186">
        <f t="shared" si="16"/>
        <v>75</v>
      </c>
      <c r="AN66" s="185">
        <v>7</v>
      </c>
      <c r="AO66" s="186">
        <f t="shared" si="17"/>
        <v>87.5</v>
      </c>
      <c r="AP66" s="185">
        <v>8</v>
      </c>
      <c r="AQ66" s="186">
        <f t="shared" si="18"/>
        <v>100</v>
      </c>
    </row>
    <row r="67" spans="1:43" ht="12.75" customHeight="1" thickBot="1">
      <c r="A67" s="209" t="s">
        <v>161</v>
      </c>
      <c r="B67" s="214">
        <v>820812105307</v>
      </c>
      <c r="C67" s="213" t="s">
        <v>239</v>
      </c>
      <c r="D67" s="152">
        <v>2</v>
      </c>
      <c r="E67" s="145">
        <f t="shared" si="19"/>
        <v>100</v>
      </c>
      <c r="F67" s="152">
        <v>12</v>
      </c>
      <c r="G67" s="145">
        <f t="shared" si="20"/>
        <v>75</v>
      </c>
      <c r="H67" s="146">
        <v>11</v>
      </c>
      <c r="I67" s="150">
        <f t="shared" si="21"/>
        <v>68.75</v>
      </c>
      <c r="J67" s="165">
        <v>2</v>
      </c>
      <c r="K67" s="158">
        <f t="shared" si="12"/>
        <v>100</v>
      </c>
      <c r="L67" s="165">
        <v>1</v>
      </c>
      <c r="M67" s="161">
        <f t="shared" si="22"/>
        <v>50</v>
      </c>
      <c r="N67" s="165">
        <v>14</v>
      </c>
      <c r="O67" s="161">
        <f t="shared" si="23"/>
        <v>87.5</v>
      </c>
      <c r="P67" s="142">
        <v>11</v>
      </c>
      <c r="Q67" s="167">
        <f t="shared" si="5"/>
        <v>73.333333333333329</v>
      </c>
      <c r="R67" s="142">
        <v>11</v>
      </c>
      <c r="S67" s="141">
        <f t="shared" si="6"/>
        <v>73.333333333333329</v>
      </c>
      <c r="T67" s="152">
        <v>2</v>
      </c>
      <c r="U67" s="145">
        <f t="shared" si="7"/>
        <v>100</v>
      </c>
      <c r="V67" s="152">
        <v>2</v>
      </c>
      <c r="W67" s="150">
        <f t="shared" si="24"/>
        <v>100</v>
      </c>
      <c r="X67" s="146">
        <v>2</v>
      </c>
      <c r="Y67" s="150">
        <f t="shared" si="25"/>
        <v>100</v>
      </c>
      <c r="Z67" s="146">
        <v>2</v>
      </c>
      <c r="AA67" s="170">
        <f t="shared" si="26"/>
        <v>100</v>
      </c>
      <c r="AB67" s="187">
        <v>2</v>
      </c>
      <c r="AC67" s="187">
        <f>Table15[[#This Row],[Column9]]/2*100</f>
        <v>100</v>
      </c>
      <c r="AD67" s="191">
        <v>2</v>
      </c>
      <c r="AE67" s="181">
        <f t="shared" si="13"/>
        <v>100</v>
      </c>
      <c r="AF67" s="182">
        <v>2</v>
      </c>
      <c r="AG67" s="183">
        <f t="shared" si="14"/>
        <v>100</v>
      </c>
      <c r="AH67" s="182">
        <v>14</v>
      </c>
      <c r="AI67" s="184">
        <f t="shared" si="11"/>
        <v>87.5</v>
      </c>
      <c r="AJ67" s="185">
        <v>12</v>
      </c>
      <c r="AK67" s="186">
        <f t="shared" si="15"/>
        <v>75</v>
      </c>
      <c r="AL67" s="185">
        <v>15</v>
      </c>
      <c r="AM67" s="186">
        <f t="shared" si="16"/>
        <v>93.75</v>
      </c>
      <c r="AN67" s="185">
        <v>6</v>
      </c>
      <c r="AO67" s="186">
        <f t="shared" si="17"/>
        <v>75</v>
      </c>
      <c r="AP67" s="185">
        <v>8</v>
      </c>
      <c r="AQ67" s="186">
        <f t="shared" si="18"/>
        <v>100</v>
      </c>
    </row>
    <row r="68" spans="1:43" ht="12.75" customHeight="1" thickBot="1">
      <c r="A68" s="209" t="s">
        <v>162</v>
      </c>
      <c r="B68" s="214">
        <v>820812105308</v>
      </c>
      <c r="C68" s="213" t="s">
        <v>240</v>
      </c>
      <c r="D68" s="152">
        <v>2</v>
      </c>
      <c r="E68" s="145">
        <f t="shared" si="19"/>
        <v>100</v>
      </c>
      <c r="F68" s="152">
        <v>13</v>
      </c>
      <c r="G68" s="145">
        <f t="shared" si="20"/>
        <v>81.25</v>
      </c>
      <c r="H68" s="152">
        <v>11</v>
      </c>
      <c r="I68" s="150">
        <f t="shared" si="21"/>
        <v>68.75</v>
      </c>
      <c r="J68" s="165">
        <v>2</v>
      </c>
      <c r="K68" s="158">
        <f t="shared" si="12"/>
        <v>100</v>
      </c>
      <c r="L68" s="165">
        <v>1</v>
      </c>
      <c r="M68" s="161">
        <f t="shared" si="22"/>
        <v>50</v>
      </c>
      <c r="N68" s="165">
        <v>15</v>
      </c>
      <c r="O68" s="161">
        <f t="shared" si="23"/>
        <v>93.75</v>
      </c>
      <c r="P68" s="142">
        <v>11</v>
      </c>
      <c r="Q68" s="167">
        <f t="shared" si="5"/>
        <v>73.333333333333329</v>
      </c>
      <c r="R68" s="142">
        <v>12</v>
      </c>
      <c r="S68" s="141">
        <f t="shared" si="6"/>
        <v>80</v>
      </c>
      <c r="T68" s="152">
        <v>2</v>
      </c>
      <c r="U68" s="145">
        <f t="shared" si="7"/>
        <v>100</v>
      </c>
      <c r="V68" s="152">
        <v>0</v>
      </c>
      <c r="W68" s="150">
        <f t="shared" si="24"/>
        <v>0</v>
      </c>
      <c r="X68" s="152">
        <v>0</v>
      </c>
      <c r="Y68" s="150">
        <f t="shared" si="25"/>
        <v>0</v>
      </c>
      <c r="Z68" s="152">
        <v>0</v>
      </c>
      <c r="AA68" s="170">
        <f t="shared" si="26"/>
        <v>0</v>
      </c>
      <c r="AB68" s="187">
        <v>2</v>
      </c>
      <c r="AC68" s="187">
        <f>Table15[[#This Row],[Column9]]/2*100</f>
        <v>100</v>
      </c>
      <c r="AD68" s="191">
        <v>2</v>
      </c>
      <c r="AE68" s="181">
        <f t="shared" si="13"/>
        <v>100</v>
      </c>
      <c r="AF68" s="192">
        <v>2</v>
      </c>
      <c r="AG68" s="183">
        <f t="shared" si="14"/>
        <v>100</v>
      </c>
      <c r="AH68" s="193">
        <v>9</v>
      </c>
      <c r="AI68" s="184">
        <f t="shared" si="11"/>
        <v>56.25</v>
      </c>
      <c r="AJ68" s="185">
        <v>9</v>
      </c>
      <c r="AK68" s="186">
        <f t="shared" si="15"/>
        <v>56.25</v>
      </c>
      <c r="AL68" s="185">
        <v>13</v>
      </c>
      <c r="AM68" s="186">
        <f t="shared" si="16"/>
        <v>81.25</v>
      </c>
      <c r="AN68" s="185">
        <v>6</v>
      </c>
      <c r="AO68" s="186">
        <f t="shared" si="17"/>
        <v>75</v>
      </c>
      <c r="AP68" s="185">
        <v>7</v>
      </c>
      <c r="AQ68" s="186">
        <f t="shared" si="18"/>
        <v>87.5</v>
      </c>
    </row>
    <row r="69" spans="1:43" ht="12.75" customHeight="1" thickBot="1">
      <c r="A69" s="209" t="s">
        <v>163</v>
      </c>
      <c r="B69" s="214">
        <v>820812105309</v>
      </c>
      <c r="C69" s="213" t="s">
        <v>241</v>
      </c>
      <c r="D69" s="153">
        <v>2</v>
      </c>
      <c r="E69" s="145">
        <f t="shared" si="19"/>
        <v>100</v>
      </c>
      <c r="F69" s="153">
        <v>12</v>
      </c>
      <c r="G69" s="145">
        <f t="shared" si="20"/>
        <v>75</v>
      </c>
      <c r="H69" s="153">
        <v>14</v>
      </c>
      <c r="I69" s="150">
        <f t="shared" si="21"/>
        <v>87.5</v>
      </c>
      <c r="J69" s="166">
        <v>2</v>
      </c>
      <c r="K69" s="158">
        <f t="shared" si="12"/>
        <v>100</v>
      </c>
      <c r="L69" s="166">
        <v>1</v>
      </c>
      <c r="M69" s="161">
        <f t="shared" si="22"/>
        <v>50</v>
      </c>
      <c r="N69" s="166">
        <v>13</v>
      </c>
      <c r="O69" s="161">
        <f t="shared" si="23"/>
        <v>81.25</v>
      </c>
      <c r="P69" s="143">
        <v>13</v>
      </c>
      <c r="Q69" s="167">
        <f t="shared" si="5"/>
        <v>86.666666666666671</v>
      </c>
      <c r="R69" s="143">
        <v>0</v>
      </c>
      <c r="S69" s="141">
        <f t="shared" si="6"/>
        <v>0</v>
      </c>
      <c r="T69" s="153">
        <v>2</v>
      </c>
      <c r="U69" s="145">
        <f t="shared" si="7"/>
        <v>100</v>
      </c>
      <c r="V69" s="153">
        <v>2</v>
      </c>
      <c r="W69" s="150">
        <f t="shared" si="24"/>
        <v>100</v>
      </c>
      <c r="X69" s="153">
        <v>2</v>
      </c>
      <c r="Y69" s="150">
        <f t="shared" si="25"/>
        <v>100</v>
      </c>
      <c r="Z69" s="153">
        <v>2</v>
      </c>
      <c r="AA69" s="170">
        <f t="shared" si="26"/>
        <v>100</v>
      </c>
      <c r="AB69" s="187">
        <v>2</v>
      </c>
      <c r="AC69" s="187">
        <f>Table15[[#This Row],[Column9]]/2*100</f>
        <v>100</v>
      </c>
      <c r="AD69" s="194">
        <v>2</v>
      </c>
      <c r="AE69" s="181">
        <f t="shared" si="13"/>
        <v>100</v>
      </c>
      <c r="AF69" s="195">
        <v>2</v>
      </c>
      <c r="AG69" s="183">
        <f t="shared" si="14"/>
        <v>100</v>
      </c>
      <c r="AH69" s="195">
        <v>13</v>
      </c>
      <c r="AI69" s="184">
        <f t="shared" si="11"/>
        <v>81.25</v>
      </c>
      <c r="AJ69" s="185">
        <v>12</v>
      </c>
      <c r="AK69" s="186">
        <f t="shared" si="15"/>
        <v>75</v>
      </c>
      <c r="AL69" s="185">
        <v>15</v>
      </c>
      <c r="AM69" s="186">
        <f t="shared" si="16"/>
        <v>93.75</v>
      </c>
      <c r="AN69" s="185">
        <v>7</v>
      </c>
      <c r="AO69" s="186">
        <f t="shared" si="17"/>
        <v>87.5</v>
      </c>
      <c r="AP69" s="185">
        <v>7</v>
      </c>
      <c r="AQ69" s="186">
        <f t="shared" si="18"/>
        <v>87.5</v>
      </c>
    </row>
    <row r="70" spans="1:43" ht="12.75" customHeight="1" thickBot="1">
      <c r="A70" s="209" t="s">
        <v>164</v>
      </c>
      <c r="B70" s="214">
        <v>820812105310</v>
      </c>
      <c r="C70" s="213" t="s">
        <v>242</v>
      </c>
      <c r="D70" s="154">
        <v>2</v>
      </c>
      <c r="E70" s="148">
        <f t="shared" si="19"/>
        <v>100</v>
      </c>
      <c r="F70" s="155">
        <v>0</v>
      </c>
      <c r="G70" s="148">
        <f t="shared" si="20"/>
        <v>0</v>
      </c>
      <c r="H70" s="155">
        <v>0</v>
      </c>
      <c r="I70" s="148">
        <f t="shared" si="21"/>
        <v>0</v>
      </c>
      <c r="J70" s="166">
        <v>2</v>
      </c>
      <c r="K70" s="158">
        <f t="shared" si="12"/>
        <v>100</v>
      </c>
      <c r="L70" s="166">
        <v>12</v>
      </c>
      <c r="M70" s="161">
        <f t="shared" si="22"/>
        <v>600</v>
      </c>
      <c r="N70" s="166">
        <v>12</v>
      </c>
      <c r="O70" s="161">
        <f t="shared" si="23"/>
        <v>75</v>
      </c>
      <c r="P70" s="143">
        <v>12</v>
      </c>
      <c r="Q70" s="167">
        <f t="shared" si="5"/>
        <v>80</v>
      </c>
      <c r="R70" s="143">
        <v>12</v>
      </c>
      <c r="S70" s="141">
        <f t="shared" si="6"/>
        <v>80</v>
      </c>
      <c r="T70" s="153">
        <v>2</v>
      </c>
      <c r="U70" s="145">
        <f t="shared" si="7"/>
        <v>100</v>
      </c>
      <c r="V70" s="153">
        <v>2</v>
      </c>
      <c r="W70" s="150">
        <v>100</v>
      </c>
      <c r="X70" s="153">
        <v>2</v>
      </c>
      <c r="Y70" s="150">
        <v>100</v>
      </c>
      <c r="Z70" s="153">
        <v>2</v>
      </c>
      <c r="AA70" s="170">
        <f t="shared" si="26"/>
        <v>100</v>
      </c>
      <c r="AB70" s="187">
        <v>2</v>
      </c>
      <c r="AC70" s="187">
        <f>Table15[[#This Row],[Column9]]/2*100</f>
        <v>100</v>
      </c>
      <c r="AD70" s="194">
        <v>2</v>
      </c>
      <c r="AE70" s="181">
        <f t="shared" si="13"/>
        <v>100</v>
      </c>
      <c r="AF70" s="195">
        <v>2</v>
      </c>
      <c r="AG70" s="183">
        <f t="shared" si="14"/>
        <v>100</v>
      </c>
      <c r="AH70" s="195">
        <v>12</v>
      </c>
      <c r="AI70" s="184">
        <f t="shared" si="11"/>
        <v>75</v>
      </c>
      <c r="AJ70" s="185">
        <v>12</v>
      </c>
      <c r="AK70" s="186">
        <f t="shared" si="15"/>
        <v>75</v>
      </c>
      <c r="AL70" s="185">
        <v>15</v>
      </c>
      <c r="AM70" s="186">
        <f t="shared" si="16"/>
        <v>93.75</v>
      </c>
      <c r="AN70" s="185">
        <v>5</v>
      </c>
      <c r="AO70" s="186">
        <f t="shared" si="17"/>
        <v>62.5</v>
      </c>
      <c r="AP70" s="185">
        <v>7</v>
      </c>
      <c r="AQ70" s="186">
        <f t="shared" si="18"/>
        <v>87.5</v>
      </c>
    </row>
    <row r="71" spans="1:43" ht="12.75" customHeight="1" thickBot="1">
      <c r="A71" s="215">
        <v>61</v>
      </c>
      <c r="B71" s="214">
        <v>820812105311</v>
      </c>
      <c r="C71" s="213" t="s">
        <v>243</v>
      </c>
      <c r="D71" s="156">
        <v>2</v>
      </c>
      <c r="E71" s="145">
        <f t="shared" si="19"/>
        <v>100</v>
      </c>
      <c r="F71" s="153">
        <v>12</v>
      </c>
      <c r="G71" s="145">
        <f t="shared" si="20"/>
        <v>75</v>
      </c>
      <c r="H71" s="153">
        <v>14</v>
      </c>
      <c r="I71" s="150">
        <f t="shared" si="21"/>
        <v>87.5</v>
      </c>
      <c r="J71" s="166">
        <v>2</v>
      </c>
      <c r="K71" s="158">
        <f t="shared" si="12"/>
        <v>100</v>
      </c>
      <c r="L71" s="166">
        <v>2</v>
      </c>
      <c r="M71" s="161">
        <f t="shared" si="22"/>
        <v>100</v>
      </c>
      <c r="N71" s="166">
        <v>13</v>
      </c>
      <c r="O71" s="161">
        <f t="shared" si="23"/>
        <v>81.25</v>
      </c>
      <c r="P71" s="143">
        <v>11</v>
      </c>
      <c r="Q71" s="167">
        <f t="shared" si="5"/>
        <v>73.333333333333329</v>
      </c>
      <c r="R71" s="143">
        <v>10</v>
      </c>
      <c r="S71" s="141">
        <f t="shared" si="6"/>
        <v>66.666666666666657</v>
      </c>
      <c r="T71" s="153">
        <v>2</v>
      </c>
      <c r="U71" s="145">
        <f t="shared" si="7"/>
        <v>100</v>
      </c>
      <c r="V71" s="153">
        <v>2</v>
      </c>
      <c r="W71" s="150">
        <f t="shared" si="24"/>
        <v>100</v>
      </c>
      <c r="X71" s="153">
        <v>2</v>
      </c>
      <c r="Y71" s="150">
        <f t="shared" si="25"/>
        <v>100</v>
      </c>
      <c r="Z71" s="153">
        <v>2</v>
      </c>
      <c r="AA71" s="170">
        <f t="shared" si="26"/>
        <v>100</v>
      </c>
      <c r="AB71" s="187">
        <v>2</v>
      </c>
      <c r="AC71" s="187">
        <f>Table15[[#This Row],[Column9]]/2*100</f>
        <v>100</v>
      </c>
      <c r="AD71" s="194">
        <v>2</v>
      </c>
      <c r="AE71" s="181">
        <f t="shared" si="13"/>
        <v>100</v>
      </c>
      <c r="AF71" s="195">
        <v>1</v>
      </c>
      <c r="AG71" s="183">
        <f t="shared" si="14"/>
        <v>50</v>
      </c>
      <c r="AH71" s="195">
        <v>15</v>
      </c>
      <c r="AI71" s="184">
        <f t="shared" si="11"/>
        <v>93.75</v>
      </c>
      <c r="AJ71" s="185">
        <v>12</v>
      </c>
      <c r="AK71" s="186">
        <f t="shared" si="15"/>
        <v>75</v>
      </c>
      <c r="AL71" s="185">
        <v>14</v>
      </c>
      <c r="AM71" s="186">
        <f t="shared" si="16"/>
        <v>87.5</v>
      </c>
      <c r="AN71" s="185">
        <v>5</v>
      </c>
      <c r="AO71" s="186">
        <f t="shared" si="17"/>
        <v>62.5</v>
      </c>
      <c r="AP71" s="185">
        <v>7</v>
      </c>
      <c r="AQ71" s="186">
        <f t="shared" si="18"/>
        <v>87.5</v>
      </c>
    </row>
    <row r="72" spans="1:43" ht="12.75" customHeight="1" thickBot="1">
      <c r="A72" s="215">
        <v>62</v>
      </c>
      <c r="B72" s="214">
        <v>820812105312</v>
      </c>
      <c r="C72" s="213" t="s">
        <v>244</v>
      </c>
      <c r="D72" s="156">
        <v>2</v>
      </c>
      <c r="E72" s="145">
        <f t="shared" si="19"/>
        <v>100</v>
      </c>
      <c r="F72" s="153">
        <v>12</v>
      </c>
      <c r="G72" s="145">
        <f t="shared" si="20"/>
        <v>75</v>
      </c>
      <c r="H72" s="153">
        <v>14</v>
      </c>
      <c r="I72" s="150">
        <f t="shared" si="21"/>
        <v>87.5</v>
      </c>
      <c r="J72" s="166">
        <v>2</v>
      </c>
      <c r="K72" s="158">
        <f t="shared" si="12"/>
        <v>100</v>
      </c>
      <c r="L72" s="166">
        <v>2</v>
      </c>
      <c r="M72" s="161">
        <f t="shared" si="22"/>
        <v>100</v>
      </c>
      <c r="N72" s="166">
        <v>14</v>
      </c>
      <c r="O72" s="161">
        <f t="shared" si="23"/>
        <v>87.5</v>
      </c>
      <c r="P72" s="143">
        <v>11</v>
      </c>
      <c r="Q72" s="167">
        <f t="shared" si="5"/>
        <v>73.333333333333329</v>
      </c>
      <c r="R72" s="143">
        <v>15</v>
      </c>
      <c r="S72" s="141">
        <f t="shared" si="6"/>
        <v>100</v>
      </c>
      <c r="T72" s="153">
        <v>4</v>
      </c>
      <c r="U72" s="145">
        <f t="shared" si="7"/>
        <v>200</v>
      </c>
      <c r="V72" s="153">
        <v>2</v>
      </c>
      <c r="W72" s="150">
        <f t="shared" si="24"/>
        <v>100</v>
      </c>
      <c r="X72" s="153">
        <v>2</v>
      </c>
      <c r="Y72" s="150">
        <f t="shared" si="25"/>
        <v>100</v>
      </c>
      <c r="Z72" s="153">
        <v>2</v>
      </c>
      <c r="AA72" s="170">
        <f t="shared" si="26"/>
        <v>100</v>
      </c>
      <c r="AB72" s="188" t="s">
        <v>169</v>
      </c>
      <c r="AC72" s="188" t="s">
        <v>169</v>
      </c>
      <c r="AD72" s="194" t="s">
        <v>169</v>
      </c>
      <c r="AE72" s="181" t="s">
        <v>169</v>
      </c>
      <c r="AF72" s="195" t="s">
        <v>169</v>
      </c>
      <c r="AG72" s="183" t="s">
        <v>169</v>
      </c>
      <c r="AH72" s="195" t="s">
        <v>169</v>
      </c>
      <c r="AI72" s="183" t="s">
        <v>169</v>
      </c>
      <c r="AJ72" s="186" t="s">
        <v>169</v>
      </c>
      <c r="AK72" s="186" t="s">
        <v>169</v>
      </c>
      <c r="AL72" s="186" t="s">
        <v>169</v>
      </c>
      <c r="AM72" s="186" t="e">
        <f t="shared" si="16"/>
        <v>#VALUE!</v>
      </c>
      <c r="AN72" s="186" t="s">
        <v>169</v>
      </c>
      <c r="AO72" s="186" t="s">
        <v>169</v>
      </c>
      <c r="AP72" s="186" t="s">
        <v>169</v>
      </c>
      <c r="AQ72" s="186" t="s">
        <v>169</v>
      </c>
    </row>
    <row r="73" spans="1:43" ht="12.75" customHeight="1" thickBot="1">
      <c r="A73" s="215">
        <v>63</v>
      </c>
      <c r="B73" s="214">
        <v>820812105313</v>
      </c>
      <c r="C73" s="213" t="s">
        <v>245</v>
      </c>
      <c r="D73" s="156">
        <v>2</v>
      </c>
      <c r="E73" s="145">
        <f t="shared" si="19"/>
        <v>100</v>
      </c>
      <c r="F73" s="153">
        <v>12</v>
      </c>
      <c r="G73" s="145">
        <f t="shared" si="20"/>
        <v>75</v>
      </c>
      <c r="H73" s="153">
        <v>14</v>
      </c>
      <c r="I73" s="150">
        <f t="shared" si="21"/>
        <v>87.5</v>
      </c>
      <c r="J73" s="166">
        <v>1</v>
      </c>
      <c r="K73" s="158">
        <f t="shared" si="12"/>
        <v>50</v>
      </c>
      <c r="L73" s="166">
        <v>2</v>
      </c>
      <c r="M73" s="161">
        <f t="shared" si="22"/>
        <v>100</v>
      </c>
      <c r="N73" s="166">
        <v>0</v>
      </c>
      <c r="O73" s="161">
        <f t="shared" si="23"/>
        <v>0</v>
      </c>
      <c r="P73" s="143">
        <v>12</v>
      </c>
      <c r="Q73" s="167">
        <f t="shared" si="5"/>
        <v>80</v>
      </c>
      <c r="R73" s="143">
        <v>12</v>
      </c>
      <c r="S73" s="141">
        <f t="shared" si="6"/>
        <v>80</v>
      </c>
      <c r="T73" s="153">
        <v>2</v>
      </c>
      <c r="U73" s="145">
        <f t="shared" si="7"/>
        <v>100</v>
      </c>
      <c r="V73" s="153">
        <v>2</v>
      </c>
      <c r="W73" s="150">
        <f t="shared" si="24"/>
        <v>100</v>
      </c>
      <c r="X73" s="153">
        <v>2</v>
      </c>
      <c r="Y73" s="150">
        <f t="shared" si="25"/>
        <v>100</v>
      </c>
      <c r="Z73" s="153">
        <v>2</v>
      </c>
      <c r="AA73" s="170">
        <f t="shared" si="26"/>
        <v>100</v>
      </c>
      <c r="AB73" s="187">
        <v>2</v>
      </c>
      <c r="AC73" s="187">
        <f>Table15[[#This Row],[Column9]]/2*100</f>
        <v>100</v>
      </c>
      <c r="AD73" s="194">
        <v>1</v>
      </c>
      <c r="AE73" s="181">
        <f t="shared" si="13"/>
        <v>50</v>
      </c>
      <c r="AF73" s="195">
        <v>1</v>
      </c>
      <c r="AG73" s="183">
        <f>AF73/2*100</f>
        <v>50</v>
      </c>
      <c r="AH73" s="195">
        <v>10</v>
      </c>
      <c r="AI73" s="184">
        <f t="shared" si="11"/>
        <v>62.5</v>
      </c>
      <c r="AJ73" s="185">
        <v>12</v>
      </c>
      <c r="AK73" s="186">
        <f t="shared" si="15"/>
        <v>75</v>
      </c>
      <c r="AL73" s="185">
        <v>0</v>
      </c>
      <c r="AM73" s="186">
        <f t="shared" si="16"/>
        <v>0</v>
      </c>
      <c r="AN73" s="185">
        <v>8</v>
      </c>
      <c r="AO73" s="186">
        <f t="shared" si="17"/>
        <v>100</v>
      </c>
      <c r="AP73" s="185">
        <v>8</v>
      </c>
      <c r="AQ73" s="186">
        <f t="shared" si="18"/>
        <v>100</v>
      </c>
    </row>
    <row r="74" spans="1:43" ht="12.75" customHeight="1" thickBot="1">
      <c r="A74" s="215">
        <v>64</v>
      </c>
      <c r="B74" s="214">
        <v>820812105314</v>
      </c>
      <c r="C74" s="213" t="s">
        <v>246</v>
      </c>
      <c r="D74" s="156">
        <v>2</v>
      </c>
      <c r="E74" s="145">
        <f t="shared" si="19"/>
        <v>100</v>
      </c>
      <c r="F74" s="153">
        <v>13</v>
      </c>
      <c r="G74" s="145">
        <f t="shared" si="20"/>
        <v>81.25</v>
      </c>
      <c r="H74" s="153">
        <v>14</v>
      </c>
      <c r="I74" s="150">
        <f t="shared" si="21"/>
        <v>87.5</v>
      </c>
      <c r="J74" s="166">
        <v>2</v>
      </c>
      <c r="K74" s="158">
        <f t="shared" si="12"/>
        <v>100</v>
      </c>
      <c r="L74" s="166">
        <v>2</v>
      </c>
      <c r="M74" s="161">
        <f t="shared" si="22"/>
        <v>100</v>
      </c>
      <c r="N74" s="166">
        <v>15</v>
      </c>
      <c r="O74" s="161">
        <f t="shared" si="23"/>
        <v>93.75</v>
      </c>
      <c r="P74" s="143">
        <v>12</v>
      </c>
      <c r="Q74" s="167">
        <f t="shared" si="5"/>
        <v>80</v>
      </c>
      <c r="R74" s="143">
        <v>11</v>
      </c>
      <c r="S74" s="141">
        <f t="shared" si="6"/>
        <v>73.333333333333329</v>
      </c>
      <c r="T74" s="122">
        <v>2</v>
      </c>
      <c r="U74" s="119">
        <f t="shared" si="7"/>
        <v>100</v>
      </c>
      <c r="V74" s="122">
        <v>2</v>
      </c>
      <c r="W74" s="121">
        <f t="shared" si="24"/>
        <v>100</v>
      </c>
      <c r="X74" s="122">
        <v>2</v>
      </c>
      <c r="Y74" s="121">
        <f t="shared" si="25"/>
        <v>100</v>
      </c>
      <c r="Z74" s="122">
        <v>2</v>
      </c>
      <c r="AA74" s="120">
        <f t="shared" si="26"/>
        <v>100</v>
      </c>
      <c r="AB74" s="172">
        <v>2</v>
      </c>
      <c r="AC74" s="172">
        <f>Table15[[#This Row],[Column9]]/2*100</f>
        <v>100</v>
      </c>
      <c r="AD74" s="196">
        <v>1</v>
      </c>
      <c r="AE74" s="174">
        <f>AD74/2*100</f>
        <v>50</v>
      </c>
      <c r="AF74" s="197">
        <v>1</v>
      </c>
      <c r="AG74" s="176">
        <f t="shared" ref="AG74" si="27">AF74/16*100</f>
        <v>6.25</v>
      </c>
      <c r="AH74" s="197">
        <v>15</v>
      </c>
      <c r="AI74" s="176">
        <f t="shared" si="11"/>
        <v>93.75</v>
      </c>
      <c r="AJ74" s="178">
        <v>0</v>
      </c>
      <c r="AK74" s="178">
        <f t="shared" si="15"/>
        <v>0</v>
      </c>
      <c r="AL74" s="178">
        <v>0</v>
      </c>
      <c r="AM74" s="178">
        <f t="shared" si="16"/>
        <v>0</v>
      </c>
      <c r="AN74" s="178">
        <v>6</v>
      </c>
      <c r="AO74" s="178">
        <f t="shared" si="17"/>
        <v>75</v>
      </c>
      <c r="AP74" s="178">
        <v>6</v>
      </c>
      <c r="AQ74" s="178">
        <f t="shared" si="18"/>
        <v>75</v>
      </c>
    </row>
    <row r="75" spans="1:43" ht="15">
      <c r="A75" s="278" t="s">
        <v>71</v>
      </c>
      <c r="B75" s="278"/>
      <c r="C75" s="278"/>
      <c r="D75" s="277">
        <v>62</v>
      </c>
      <c r="E75" s="277"/>
      <c r="F75" s="277"/>
      <c r="G75" s="277"/>
      <c r="H75" s="277"/>
      <c r="I75" s="277"/>
      <c r="J75" s="259">
        <v>62</v>
      </c>
      <c r="K75" s="259"/>
      <c r="L75" s="259"/>
      <c r="M75" s="259"/>
      <c r="N75" s="259"/>
      <c r="O75" s="259"/>
      <c r="P75" s="273">
        <v>64</v>
      </c>
      <c r="Q75" s="274"/>
      <c r="R75" s="274"/>
      <c r="S75" s="275"/>
      <c r="T75" s="270">
        <v>62</v>
      </c>
      <c r="U75" s="271"/>
      <c r="V75" s="271"/>
      <c r="W75" s="271"/>
      <c r="X75" s="271"/>
      <c r="Y75" s="271"/>
      <c r="Z75" s="271"/>
      <c r="AA75" s="272"/>
      <c r="AB75" s="267">
        <v>57</v>
      </c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9"/>
    </row>
    <row r="76" spans="1:43" ht="15">
      <c r="A76" s="279" t="s">
        <v>70</v>
      </c>
      <c r="B76" s="279"/>
      <c r="C76" s="279"/>
      <c r="D76" s="43"/>
      <c r="E76" s="43">
        <f>COUNTIF(E11:E74,"&gt;60")</f>
        <v>53</v>
      </c>
      <c r="F76" s="43"/>
      <c r="G76" s="43">
        <f>COUNTIF(G11:G74,"&gt;60")</f>
        <v>56</v>
      </c>
      <c r="H76" s="43"/>
      <c r="I76" s="43">
        <f>COUNTIF(I11:I74,"&gt;60")</f>
        <v>45</v>
      </c>
      <c r="J76" s="44"/>
      <c r="K76" s="44">
        <f>COUNTIF(K11:K74,"&gt;60")</f>
        <v>48</v>
      </c>
      <c r="L76" s="44"/>
      <c r="M76" s="44">
        <f>COUNTIF(M11:M74,"&gt;60")</f>
        <v>50</v>
      </c>
      <c r="N76" s="44"/>
      <c r="O76" s="44">
        <f>COUNTIF(O11:O74,"&gt;60")</f>
        <v>52</v>
      </c>
      <c r="P76" s="123"/>
      <c r="Q76" s="123">
        <f>COUNTIF(Q11:Q74,"&gt;60")</f>
        <v>49</v>
      </c>
      <c r="R76" s="124"/>
      <c r="S76" s="125">
        <f>COUNTIF(S11:S74,"&gt;60")</f>
        <v>60</v>
      </c>
      <c r="T76" s="126"/>
      <c r="U76" s="126">
        <f>COUNTIF(U11:U74,"&gt;60")</f>
        <v>49</v>
      </c>
      <c r="V76" s="126"/>
      <c r="W76" s="126">
        <f>COUNTIF(W11:W74,"&gt;60")</f>
        <v>58</v>
      </c>
      <c r="X76" s="127"/>
      <c r="Y76" s="127">
        <f>COUNTIF(Y11:Y74,"&gt;60")</f>
        <v>58</v>
      </c>
      <c r="Z76" s="126"/>
      <c r="AA76" s="126">
        <f>COUNTIF(AA11:AA74,"&gt;60")</f>
        <v>48</v>
      </c>
      <c r="AB76" s="108"/>
      <c r="AC76" s="108">
        <f>COUNTIF(AC11:AC74,"&gt;60")</f>
        <v>45</v>
      </c>
      <c r="AD76" s="109"/>
      <c r="AE76" s="109">
        <f>COUNTIF(AE11:AE74,"&gt;60")</f>
        <v>52</v>
      </c>
      <c r="AF76" s="108"/>
      <c r="AG76" s="110">
        <f>COUNTIF(AG11:AG74,"&gt;60")</f>
        <v>50</v>
      </c>
      <c r="AH76" s="108"/>
      <c r="AI76" s="108">
        <f>COUNTIF(AI11:AI74,"&gt;60")</f>
        <v>51</v>
      </c>
      <c r="AJ76" s="108"/>
      <c r="AK76" s="108">
        <f>COUNTIF(AK11:AK74,"&gt;60")</f>
        <v>43</v>
      </c>
      <c r="AL76" s="108"/>
      <c r="AM76" s="108">
        <f>COUNTIF(AM11:AM74,"&gt;60")</f>
        <v>52</v>
      </c>
      <c r="AN76" s="108"/>
      <c r="AO76" s="108">
        <f>COUNTIF(AO11:AO74,"&gt;60")</f>
        <v>46</v>
      </c>
      <c r="AP76" s="108"/>
      <c r="AQ76" s="108">
        <f>COUNTIF(AQ11:AQ74,"&gt;60")</f>
        <v>50</v>
      </c>
    </row>
    <row r="77" spans="1:43" ht="20.25" customHeight="1">
      <c r="A77" s="279" t="s">
        <v>61</v>
      </c>
      <c r="B77" s="279"/>
      <c r="C77" s="279"/>
      <c r="D77" s="43"/>
      <c r="E77" s="43">
        <f>IF(ROUNDUP(E76/D75*100,0)&gt;0,ROUNDUP(E76/D75*100,0)," ")</f>
        <v>86</v>
      </c>
      <c r="F77" s="43" t="str">
        <f>IF(ROUNDUP(F76/72*100,0)&gt;0,ROUNDUP(F76/72*100,0)," ")</f>
        <v/>
      </c>
      <c r="G77" s="43">
        <f>IF(ROUNDUP(G76/D75*100,0)&gt;0,ROUNDUP(G76/D75*100,0)," ")</f>
        <v>91</v>
      </c>
      <c r="H77" s="43" t="str">
        <f>IF(ROUNDUP(H76/72*100,0)&gt;0,ROUNDUP(H76/72*100,0)," ")</f>
        <v/>
      </c>
      <c r="I77" s="43">
        <f>IF(ROUNDUP(I76/D75*100,0)&gt;0,ROUNDUP(I76/D75*100,0)," ")</f>
        <v>73</v>
      </c>
      <c r="J77" s="44" t="str">
        <f>IF(ROUNDUP(J76/72*100,0)&gt;0,ROUNDUP(J76/72*100,0)," ")</f>
        <v/>
      </c>
      <c r="K77" s="44">
        <f>IF(ROUNDUP(K76/J75*100,0)&gt;0,ROUNDUP(K76/J75*100,0)," ")</f>
        <v>78</v>
      </c>
      <c r="L77" s="44" t="str">
        <f>IF(ROUNDUP(L76/72*100,0)&gt;0,ROUNDUP(L76/72*100,0)," ")</f>
        <v/>
      </c>
      <c r="M77" s="44">
        <f>IF(ROUNDUP(M76/J75*100,0)&gt;0,ROUNDUP(M76/J75*100,0)," ")</f>
        <v>81</v>
      </c>
      <c r="N77" s="44" t="str">
        <f>IF(ROUNDUP(N76/72*100,0)&gt;0,ROUNDUP(N76/72*100,0)," ")</f>
        <v/>
      </c>
      <c r="O77" s="44">
        <f>IF(ROUNDUP(O76/J75*100,0)&gt;0,ROUNDUP(O76/J75*100,0)," ")</f>
        <v>84</v>
      </c>
      <c r="P77" s="123" t="str">
        <f>IF(ROUNDUP(P76/72*100,0)&gt;0,ROUNDUP(P76/72*100,0)," ")</f>
        <v/>
      </c>
      <c r="Q77" s="123">
        <f>IF(ROUNDUP(Q76/P75*100,0)&gt;0,ROUNDUP(Q76/P75*100,0)," ")</f>
        <v>77</v>
      </c>
      <c r="R77" s="124" t="str">
        <f>IF(ROUNDUP(R76/72*100,0)&gt;0,ROUNDUP(R76/72*100,0)," ")</f>
        <v/>
      </c>
      <c r="S77" s="124">
        <f>IF(ROUNDUP(S76/P75*100,0)&gt;0,ROUNDUP(S76/P75*100,0)," ")</f>
        <v>94</v>
      </c>
      <c r="T77" s="126"/>
      <c r="U77" s="126">
        <v>79</v>
      </c>
      <c r="V77" s="126" t="str">
        <f>IF(ROUNDUP(V76/72*100,0)&gt;0,ROUNDUP(V76/72*100,0)," ")</f>
        <v/>
      </c>
      <c r="W77" s="126">
        <v>93.54</v>
      </c>
      <c r="X77" s="127" t="str">
        <f>IF(ROUNDUP(X76/72*100,0)&gt;0,ROUNDUP(X76/72*100,0)," ")</f>
        <v/>
      </c>
      <c r="Y77" s="127">
        <v>94</v>
      </c>
      <c r="Z77" s="126"/>
      <c r="AA77" s="126">
        <v>77</v>
      </c>
      <c r="AB77" s="108"/>
      <c r="AC77" s="108">
        <v>79</v>
      </c>
      <c r="AD77" s="109" t="str">
        <f>IF(ROUNDUP(AD76/72*100,0)&gt;0,ROUNDUP(AD76/72*100,0)," ")</f>
        <v/>
      </c>
      <c r="AE77" s="109">
        <f>(AE76/AB75)*100</f>
        <v>91.228070175438589</v>
      </c>
      <c r="AF77" s="108"/>
      <c r="AG77" s="109">
        <f>AG76*100/AB75</f>
        <v>87.719298245614041</v>
      </c>
      <c r="AH77" s="108"/>
      <c r="AI77" s="108">
        <v>89</v>
      </c>
      <c r="AJ77" s="108"/>
      <c r="AK77" s="108">
        <f>AK76*100/AB75</f>
        <v>75.438596491228068</v>
      </c>
      <c r="AL77" s="108"/>
      <c r="AM77" s="108">
        <v>91</v>
      </c>
      <c r="AN77" s="108"/>
      <c r="AO77" s="108">
        <v>80.7</v>
      </c>
      <c r="AP77" s="108"/>
      <c r="AQ77" s="108"/>
    </row>
    <row r="80" spans="1:43" ht="22.5">
      <c r="A80" s="136" t="s">
        <v>330</v>
      </c>
      <c r="B80" s="136"/>
      <c r="C80" s="13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23" ht="22.5">
      <c r="A81" s="136"/>
      <c r="B81" s="136"/>
      <c r="C81" s="136"/>
    </row>
    <row r="82" spans="1:23" ht="27.75" customHeight="1">
      <c r="C82" s="13"/>
      <c r="D82" s="241" t="s">
        <v>335</v>
      </c>
      <c r="E82" s="241" t="s">
        <v>336</v>
      </c>
      <c r="F82" s="241" t="s">
        <v>337</v>
      </c>
      <c r="G82" s="242" t="s">
        <v>338</v>
      </c>
      <c r="H82" s="242" t="s">
        <v>339</v>
      </c>
      <c r="I82" s="242" t="s">
        <v>340</v>
      </c>
      <c r="J82" s="217" t="s">
        <v>173</v>
      </c>
      <c r="K82" s="218" t="s">
        <v>324</v>
      </c>
      <c r="L82" s="219" t="s">
        <v>325</v>
      </c>
      <c r="M82" s="219" t="s">
        <v>326</v>
      </c>
      <c r="N82" s="220" t="s">
        <v>327</v>
      </c>
      <c r="O82" s="221" t="s">
        <v>328</v>
      </c>
      <c r="P82" s="130" t="s">
        <v>341</v>
      </c>
      <c r="Q82" s="130" t="s">
        <v>342</v>
      </c>
      <c r="R82" s="131" t="s">
        <v>343</v>
      </c>
      <c r="S82" s="130" t="s">
        <v>344</v>
      </c>
      <c r="T82" s="131" t="s">
        <v>266</v>
      </c>
      <c r="U82" s="130" t="s">
        <v>267</v>
      </c>
      <c r="V82" s="130" t="s">
        <v>268</v>
      </c>
      <c r="W82" s="130" t="s">
        <v>269</v>
      </c>
    </row>
    <row r="83" spans="1:23" ht="28.5" customHeight="1">
      <c r="C83" s="17" t="s">
        <v>74</v>
      </c>
      <c r="D83" s="14">
        <f>D75</f>
        <v>62</v>
      </c>
      <c r="E83" s="14">
        <f>D75</f>
        <v>62</v>
      </c>
      <c r="F83" s="14">
        <f>D75</f>
        <v>62</v>
      </c>
      <c r="G83" s="24">
        <f>J75</f>
        <v>62</v>
      </c>
      <c r="H83" s="15">
        <f>J75</f>
        <v>62</v>
      </c>
      <c r="I83" s="15">
        <f>J75</f>
        <v>62</v>
      </c>
      <c r="J83" s="16">
        <f>P75</f>
        <v>64</v>
      </c>
      <c r="K83" s="16">
        <f>P75</f>
        <v>64</v>
      </c>
      <c r="L83" s="129">
        <f>T75</f>
        <v>62</v>
      </c>
      <c r="M83" s="129">
        <f>T75</f>
        <v>62</v>
      </c>
      <c r="N83" s="129">
        <f>T75</f>
        <v>62</v>
      </c>
      <c r="O83" s="128">
        <f>T75</f>
        <v>62</v>
      </c>
      <c r="P83" s="132">
        <f>AB75</f>
        <v>57</v>
      </c>
      <c r="Q83" s="133">
        <f>AB75</f>
        <v>57</v>
      </c>
      <c r="R83" s="134">
        <f>AB75</f>
        <v>57</v>
      </c>
      <c r="S83" s="135">
        <f>AB75</f>
        <v>57</v>
      </c>
      <c r="T83" s="135">
        <f>AB75</f>
        <v>57</v>
      </c>
      <c r="U83" s="135">
        <f>AB75</f>
        <v>57</v>
      </c>
      <c r="V83" s="135">
        <f>AB75</f>
        <v>57</v>
      </c>
      <c r="W83" s="135">
        <f>AB75</f>
        <v>57</v>
      </c>
    </row>
    <row r="84" spans="1:23" ht="24" customHeight="1">
      <c r="C84" s="17" t="s">
        <v>72</v>
      </c>
      <c r="D84" s="14">
        <f>E76</f>
        <v>53</v>
      </c>
      <c r="E84" s="14">
        <f>G76</f>
        <v>56</v>
      </c>
      <c r="F84" s="14">
        <f>I76</f>
        <v>45</v>
      </c>
      <c r="G84" s="24">
        <f>K76</f>
        <v>48</v>
      </c>
      <c r="H84" s="15">
        <f>M76</f>
        <v>50</v>
      </c>
      <c r="I84" s="15">
        <f>O76</f>
        <v>52</v>
      </c>
      <c r="J84" s="16">
        <f>Q76</f>
        <v>49</v>
      </c>
      <c r="K84" s="16">
        <f>S76</f>
        <v>60</v>
      </c>
      <c r="L84" s="129">
        <f>U76</f>
        <v>49</v>
      </c>
      <c r="M84" s="129">
        <f>W76</f>
        <v>58</v>
      </c>
      <c r="N84" s="129">
        <f>Y76</f>
        <v>58</v>
      </c>
      <c r="O84" s="128">
        <f>AA76</f>
        <v>48</v>
      </c>
      <c r="P84" s="135">
        <v>45</v>
      </c>
      <c r="Q84" s="135">
        <v>52</v>
      </c>
      <c r="R84" s="135">
        <v>50</v>
      </c>
      <c r="S84" s="135">
        <v>51</v>
      </c>
      <c r="T84" s="135">
        <v>43</v>
      </c>
      <c r="U84" s="135">
        <v>52</v>
      </c>
      <c r="V84" s="135">
        <v>46</v>
      </c>
      <c r="W84" s="135">
        <v>50</v>
      </c>
    </row>
    <row r="85" spans="1:23" ht="15.75">
      <c r="C85" s="17" t="s">
        <v>73</v>
      </c>
      <c r="D85" s="14">
        <f>E77</f>
        <v>86</v>
      </c>
      <c r="E85" s="14">
        <f>G77</f>
        <v>91</v>
      </c>
      <c r="F85" s="14">
        <f>I77</f>
        <v>73</v>
      </c>
      <c r="G85" s="24">
        <f>K77</f>
        <v>78</v>
      </c>
      <c r="H85" s="15">
        <f>M77</f>
        <v>81</v>
      </c>
      <c r="I85" s="15">
        <f>O77</f>
        <v>84</v>
      </c>
      <c r="J85" s="16">
        <f>Q77</f>
        <v>77</v>
      </c>
      <c r="K85" s="16">
        <f>S77</f>
        <v>94</v>
      </c>
      <c r="L85" s="129">
        <f>W77</f>
        <v>93.54</v>
      </c>
      <c r="M85" s="129">
        <f>W77</f>
        <v>93.54</v>
      </c>
      <c r="N85" s="129">
        <f>Y77</f>
        <v>94</v>
      </c>
      <c r="O85" s="128">
        <f>AA77</f>
        <v>77</v>
      </c>
      <c r="P85" s="135">
        <v>79</v>
      </c>
      <c r="Q85" s="135">
        <v>91</v>
      </c>
      <c r="R85" s="135">
        <v>88</v>
      </c>
      <c r="S85" s="135">
        <v>89</v>
      </c>
      <c r="T85" s="135">
        <v>76</v>
      </c>
      <c r="U85" s="135">
        <v>91</v>
      </c>
      <c r="V85" s="135">
        <v>81</v>
      </c>
      <c r="W85" s="135">
        <v>88</v>
      </c>
    </row>
    <row r="86" spans="1:23">
      <c r="R86"/>
    </row>
    <row r="87" spans="1:23" ht="31.5">
      <c r="C87" s="12" t="s">
        <v>75</v>
      </c>
      <c r="D87" s="1" t="s">
        <v>79</v>
      </c>
      <c r="E87" s="1" t="s">
        <v>76</v>
      </c>
      <c r="F87" s="1" t="s">
        <v>79</v>
      </c>
      <c r="G87" s="1" t="s">
        <v>271</v>
      </c>
      <c r="H87" s="1" t="s">
        <v>77</v>
      </c>
      <c r="I87" s="1" t="s">
        <v>271</v>
      </c>
      <c r="J87" s="22" t="s">
        <v>77</v>
      </c>
      <c r="K87" s="22" t="s">
        <v>78</v>
      </c>
      <c r="L87" s="22" t="s">
        <v>279</v>
      </c>
      <c r="M87" s="22" t="s">
        <v>272</v>
      </c>
      <c r="N87" s="22" t="s">
        <v>272</v>
      </c>
      <c r="O87" s="22" t="s">
        <v>272</v>
      </c>
      <c r="P87" s="22" t="s">
        <v>77</v>
      </c>
      <c r="Q87" s="22" t="s">
        <v>280</v>
      </c>
      <c r="R87" s="22" t="s">
        <v>280</v>
      </c>
      <c r="S87" s="22" t="s">
        <v>270</v>
      </c>
      <c r="T87" s="22" t="s">
        <v>279</v>
      </c>
      <c r="U87" s="22" t="s">
        <v>272</v>
      </c>
      <c r="V87" s="22" t="s">
        <v>280</v>
      </c>
      <c r="W87" s="22" t="s">
        <v>280</v>
      </c>
    </row>
    <row r="106" spans="14:14" ht="18.75" customHeight="1"/>
    <row r="109" spans="14:14">
      <c r="N109" s="23"/>
    </row>
    <row r="110" spans="14:14" ht="18.75" customHeight="1"/>
    <row r="113" spans="15:16" ht="18.75">
      <c r="O113" s="27"/>
      <c r="P113" s="27"/>
    </row>
  </sheetData>
  <mergeCells count="13">
    <mergeCell ref="D8:I8"/>
    <mergeCell ref="D75:I75"/>
    <mergeCell ref="A75:C75"/>
    <mergeCell ref="A76:C76"/>
    <mergeCell ref="A77:C77"/>
    <mergeCell ref="J8:O8"/>
    <mergeCell ref="J75:O75"/>
    <mergeCell ref="P8:S8"/>
    <mergeCell ref="T8:AA8"/>
    <mergeCell ref="AB8:AQ8"/>
    <mergeCell ref="AB75:AQ75"/>
    <mergeCell ref="T75:AA75"/>
    <mergeCell ref="P75:S75"/>
  </mergeCells>
  <phoneticPr fontId="1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5" scale="92" orientation="landscape" horizontalDpi="1200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4:X17"/>
  <sheetViews>
    <sheetView workbookViewId="0">
      <selection activeCell="C23" sqref="C23"/>
    </sheetView>
  </sheetViews>
  <sheetFormatPr defaultRowHeight="12.75"/>
  <cols>
    <col min="1" max="1" width="3.140625" customWidth="1"/>
  </cols>
  <sheetData>
    <row r="4" spans="1:24" ht="15.75">
      <c r="A4" s="19" t="s">
        <v>86</v>
      </c>
      <c r="B4" s="19"/>
      <c r="C4" s="19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1:24" ht="15.75">
      <c r="A6" s="20" t="s">
        <v>371</v>
      </c>
      <c r="B6" s="20" t="s">
        <v>80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.75">
      <c r="A7" s="20" t="s">
        <v>372</v>
      </c>
      <c r="B7" s="25" t="s">
        <v>94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>
      <c r="A8" s="20" t="s">
        <v>373</v>
      </c>
      <c r="B8" s="20" t="s">
        <v>331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5.75">
      <c r="A9" s="20" t="s">
        <v>374</v>
      </c>
      <c r="B9" s="20" t="s">
        <v>87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>
      <c r="A10" s="20" t="s">
        <v>375</v>
      </c>
      <c r="B10" s="20" t="s">
        <v>88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.75">
      <c r="A11" s="20" t="s">
        <v>376</v>
      </c>
      <c r="B11" s="20" t="s">
        <v>89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5.75">
      <c r="A12" s="20" t="s">
        <v>377</v>
      </c>
      <c r="B12" s="20" t="s">
        <v>81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>
      <c r="A13" s="20" t="s">
        <v>378</v>
      </c>
      <c r="B13" s="20" t="s">
        <v>90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.75">
      <c r="A14" s="20" t="s">
        <v>379</v>
      </c>
      <c r="B14" s="20" t="s">
        <v>91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.75">
      <c r="A15" s="20" t="s">
        <v>380</v>
      </c>
      <c r="B15" s="20" t="s">
        <v>92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5.75">
      <c r="A16" s="20" t="s">
        <v>381</v>
      </c>
      <c r="B16" s="20" t="s">
        <v>93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</sheetData>
  <pageMargins left="0.7" right="0.7" top="0.75" bottom="0.75" header="0.3" footer="0.3"/>
  <pageSetup paperSize="9" orientation="landscape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2"/>
  <sheetViews>
    <sheetView topLeftCell="A46" workbookViewId="0">
      <selection activeCell="F13" sqref="F13"/>
    </sheetView>
  </sheetViews>
  <sheetFormatPr defaultRowHeight="15"/>
  <cols>
    <col min="1" max="1" width="10.42578125" style="83" customWidth="1"/>
    <col min="2" max="2" width="71.85546875" style="83" customWidth="1"/>
    <col min="3" max="16384" width="9.140625" style="83"/>
  </cols>
  <sheetData>
    <row r="3" spans="1:8" ht="15.75">
      <c r="A3" s="3"/>
      <c r="B3" s="3"/>
    </row>
    <row r="4" spans="1:8" ht="15.75">
      <c r="A4" s="103" t="s">
        <v>82</v>
      </c>
      <c r="B4" s="3"/>
    </row>
    <row r="5" spans="1:8" ht="15.75">
      <c r="A5" s="104"/>
    </row>
    <row r="6" spans="1:8" ht="15.75">
      <c r="A6" s="104"/>
    </row>
    <row r="7" spans="1:8" ht="31.5">
      <c r="A7" s="227" t="s">
        <v>97</v>
      </c>
      <c r="B7" s="230" t="s">
        <v>293</v>
      </c>
      <c r="C7" s="77"/>
      <c r="D7" s="77"/>
    </row>
    <row r="8" spans="1:8" ht="15.75">
      <c r="A8" s="227"/>
      <c r="B8" s="231"/>
      <c r="C8" s="77"/>
      <c r="D8" s="77"/>
      <c r="E8" s="77"/>
    </row>
    <row r="9" spans="1:8" ht="15.75">
      <c r="A9" s="228" t="s">
        <v>348</v>
      </c>
      <c r="B9" s="232" t="s">
        <v>309</v>
      </c>
    </row>
    <row r="10" spans="1:8" ht="16.5" customHeight="1">
      <c r="A10" s="228" t="s">
        <v>347</v>
      </c>
      <c r="B10" s="233" t="s">
        <v>345</v>
      </c>
    </row>
    <row r="11" spans="1:8" ht="15.75">
      <c r="A11" s="85" t="s">
        <v>346</v>
      </c>
      <c r="B11" s="234" t="s">
        <v>310</v>
      </c>
    </row>
    <row r="12" spans="1:8" ht="15.75">
      <c r="A12" s="227" t="s">
        <v>311</v>
      </c>
      <c r="B12" s="230"/>
    </row>
    <row r="13" spans="1:8" ht="30.75" thickBot="1">
      <c r="A13" s="10" t="s">
        <v>312</v>
      </c>
      <c r="B13" s="235" t="s">
        <v>294</v>
      </c>
    </row>
    <row r="14" spans="1:8" ht="15.75" thickBot="1">
      <c r="A14" s="229" t="s">
        <v>352</v>
      </c>
      <c r="B14" s="243" t="s">
        <v>349</v>
      </c>
    </row>
    <row r="15" spans="1:8" ht="16.5" thickBot="1">
      <c r="A15" s="229" t="s">
        <v>351</v>
      </c>
      <c r="B15" s="243" t="s">
        <v>350</v>
      </c>
      <c r="C15" s="76"/>
      <c r="D15" s="76"/>
      <c r="E15" s="76"/>
      <c r="F15" s="76"/>
      <c r="G15" s="76"/>
      <c r="H15" s="76"/>
    </row>
    <row r="16" spans="1:8" ht="15.75">
      <c r="A16" s="227"/>
      <c r="B16" s="230"/>
      <c r="C16" s="79"/>
      <c r="D16" s="79"/>
    </row>
    <row r="17" spans="1:6" ht="16.5" thickBot="1">
      <c r="A17" s="227" t="s">
        <v>277</v>
      </c>
      <c r="B17" s="235" t="s">
        <v>295</v>
      </c>
    </row>
    <row r="18" spans="1:6" ht="15.75" thickBot="1">
      <c r="A18" s="229" t="s">
        <v>354</v>
      </c>
      <c r="B18" s="243" t="s">
        <v>353</v>
      </c>
    </row>
    <row r="19" spans="1:6" ht="15.75">
      <c r="A19" s="229" t="s">
        <v>314</v>
      </c>
      <c r="B19" s="233" t="s">
        <v>315</v>
      </c>
    </row>
    <row r="20" spans="1:6" ht="32.25" thickBot="1">
      <c r="A20" s="228" t="s">
        <v>316</v>
      </c>
      <c r="B20" s="232" t="s">
        <v>313</v>
      </c>
    </row>
    <row r="21" spans="1:6" ht="15.75" thickBot="1">
      <c r="A21" s="228" t="s">
        <v>356</v>
      </c>
      <c r="B21" s="243" t="s">
        <v>355</v>
      </c>
    </row>
    <row r="22" spans="1:6" ht="15.75" thickBot="1">
      <c r="A22" s="229" t="s">
        <v>358</v>
      </c>
      <c r="B22" s="243" t="s">
        <v>357</v>
      </c>
    </row>
    <row r="23" spans="1:6">
      <c r="A23" s="85"/>
      <c r="B23" s="236"/>
      <c r="C23" s="77"/>
      <c r="D23" s="77"/>
      <c r="E23" s="77"/>
      <c r="F23" s="77"/>
    </row>
    <row r="24" spans="1:6" ht="15.75">
      <c r="A24" s="227" t="s">
        <v>98</v>
      </c>
      <c r="B24" s="237" t="s">
        <v>296</v>
      </c>
    </row>
    <row r="25" spans="1:6" ht="15.75" thickBot="1">
      <c r="A25" s="85"/>
      <c r="B25" s="236"/>
    </row>
    <row r="26" spans="1:6" ht="15.75" thickBot="1">
      <c r="A26" s="229" t="s">
        <v>360</v>
      </c>
      <c r="B26" s="243" t="s">
        <v>359</v>
      </c>
    </row>
    <row r="27" spans="1:6" ht="16.5" thickBot="1">
      <c r="A27" s="229" t="s">
        <v>317</v>
      </c>
      <c r="B27" s="233" t="s">
        <v>318</v>
      </c>
    </row>
    <row r="28" spans="1:6" ht="15.75" thickBot="1">
      <c r="A28" s="229" t="s">
        <v>362</v>
      </c>
      <c r="B28" s="243" t="s">
        <v>361</v>
      </c>
    </row>
    <row r="29" spans="1:6">
      <c r="A29" s="85"/>
      <c r="B29" s="236"/>
    </row>
    <row r="30" spans="1:6" ht="16.5" thickBot="1">
      <c r="A30" s="227" t="s">
        <v>100</v>
      </c>
      <c r="B30" s="237" t="s">
        <v>297</v>
      </c>
      <c r="C30" s="80"/>
      <c r="D30" s="80"/>
      <c r="E30" s="80"/>
    </row>
    <row r="31" spans="1:6" ht="15.75" thickBot="1">
      <c r="A31" s="228" t="s">
        <v>364</v>
      </c>
      <c r="B31" s="243" t="s">
        <v>363</v>
      </c>
    </row>
    <row r="32" spans="1:6" ht="15.75" thickBot="1">
      <c r="A32" s="85" t="s">
        <v>366</v>
      </c>
      <c r="B32" s="243" t="s">
        <v>365</v>
      </c>
    </row>
    <row r="33" spans="1:3" ht="15.75">
      <c r="A33" s="85"/>
      <c r="B33" s="233"/>
    </row>
    <row r="34" spans="1:3" ht="15.75">
      <c r="A34" s="85"/>
      <c r="B34" s="233"/>
      <c r="C34" s="106"/>
    </row>
    <row r="35" spans="1:3" ht="15.75">
      <c r="A35" s="85"/>
      <c r="B35" s="233"/>
    </row>
    <row r="36" spans="1:3">
      <c r="A36" s="227" t="s">
        <v>278</v>
      </c>
      <c r="B36" s="238" t="s">
        <v>319</v>
      </c>
    </row>
    <row r="37" spans="1:3" ht="15.75">
      <c r="A37" s="229"/>
      <c r="B37" s="232"/>
      <c r="C37" s="106"/>
    </row>
    <row r="38" spans="1:3" ht="15.75">
      <c r="A38" s="228" t="s">
        <v>320</v>
      </c>
      <c r="B38" s="232" t="s">
        <v>321</v>
      </c>
    </row>
    <row r="39" spans="1:3" ht="15.75">
      <c r="A39" s="229" t="s">
        <v>322</v>
      </c>
      <c r="B39" s="232" t="s">
        <v>323</v>
      </c>
    </row>
    <row r="40" spans="1:3" ht="15.75">
      <c r="A40" s="228"/>
      <c r="B40" s="233"/>
    </row>
    <row r="41" spans="1:3" ht="15.75">
      <c r="A41" s="104"/>
      <c r="B41" s="76"/>
    </row>
    <row r="42" spans="1:3" ht="15.75">
      <c r="A42" s="76"/>
      <c r="B42" s="7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G48" sqref="G48"/>
    </sheetView>
  </sheetViews>
  <sheetFormatPr defaultRowHeight="12.75"/>
  <cols>
    <col min="1" max="1" width="12.140625" customWidth="1"/>
    <col min="2" max="2" width="18" customWidth="1"/>
    <col min="3" max="3" width="22" customWidth="1"/>
  </cols>
  <sheetData>
    <row r="1" spans="1:6">
      <c r="A1" s="67"/>
      <c r="B1" s="98" t="s">
        <v>176</v>
      </c>
      <c r="C1" s="99" t="s">
        <v>63</v>
      </c>
      <c r="D1" s="99" t="s">
        <v>7</v>
      </c>
      <c r="E1" s="98" t="s">
        <v>181</v>
      </c>
      <c r="F1" s="10"/>
    </row>
    <row r="2" spans="1:6">
      <c r="A2" s="67"/>
      <c r="B2" s="97"/>
      <c r="C2" s="244"/>
      <c r="E2" s="256" t="s">
        <v>382</v>
      </c>
      <c r="F2" s="67"/>
    </row>
    <row r="3" spans="1:6" ht="15.75">
      <c r="A3" s="257" t="s">
        <v>175</v>
      </c>
      <c r="B3" s="104" t="s">
        <v>301</v>
      </c>
      <c r="C3" s="245">
        <v>86</v>
      </c>
      <c r="D3" s="280">
        <f>AVERAGE(C3:C4)</f>
        <v>88.5</v>
      </c>
      <c r="E3" s="256"/>
      <c r="F3" s="67"/>
    </row>
    <row r="4" spans="1:6" ht="15.75">
      <c r="A4" s="257"/>
      <c r="B4" s="104" t="s">
        <v>302</v>
      </c>
      <c r="C4" s="244">
        <v>91</v>
      </c>
      <c r="D4" s="281"/>
      <c r="E4" s="256"/>
      <c r="F4" s="67"/>
    </row>
    <row r="5" spans="1:6" ht="15.75">
      <c r="A5" s="257" t="s">
        <v>177</v>
      </c>
      <c r="B5" s="76" t="s">
        <v>303</v>
      </c>
      <c r="C5" s="245">
        <v>73</v>
      </c>
      <c r="D5" s="281">
        <f>AVERAGE(C5:C6)</f>
        <v>81</v>
      </c>
      <c r="E5" s="256"/>
      <c r="F5" s="67"/>
    </row>
    <row r="6" spans="1:6" ht="15.75">
      <c r="A6" s="257"/>
      <c r="B6" s="104" t="s">
        <v>247</v>
      </c>
      <c r="C6" s="244">
        <v>89</v>
      </c>
      <c r="D6" s="282"/>
      <c r="E6" s="256"/>
      <c r="F6" s="67"/>
    </row>
    <row r="7" spans="1:6">
      <c r="A7" s="216"/>
      <c r="B7" s="97"/>
      <c r="C7" s="97"/>
      <c r="D7" s="97"/>
      <c r="E7" s="97"/>
      <c r="F7" s="67"/>
    </row>
    <row r="8" spans="1:6">
      <c r="A8" s="256" t="s">
        <v>178</v>
      </c>
      <c r="B8" s="97"/>
      <c r="C8" s="97"/>
      <c r="D8" s="97"/>
      <c r="E8" s="97"/>
      <c r="F8" s="67"/>
    </row>
    <row r="9" spans="1:6" ht="15.75">
      <c r="A9" s="256"/>
      <c r="B9" s="76" t="s">
        <v>304</v>
      </c>
      <c r="C9" s="97">
        <v>78</v>
      </c>
      <c r="D9" s="255">
        <f>AVERAGE(C9:C12)</f>
        <v>80.5</v>
      </c>
      <c r="E9" s="256" t="s">
        <v>383</v>
      </c>
      <c r="F9" s="67"/>
    </row>
    <row r="10" spans="1:6" ht="15.75">
      <c r="A10" s="256"/>
      <c r="B10" s="76" t="s">
        <v>305</v>
      </c>
      <c r="C10" s="97">
        <v>81</v>
      </c>
      <c r="D10" s="255"/>
      <c r="E10" s="256"/>
      <c r="F10" s="67"/>
    </row>
    <row r="11" spans="1:6" ht="15.75">
      <c r="A11" s="256"/>
      <c r="B11" s="104" t="s">
        <v>306</v>
      </c>
      <c r="C11" s="97">
        <v>84</v>
      </c>
      <c r="D11" s="255"/>
      <c r="E11" s="256"/>
      <c r="F11" s="67"/>
    </row>
    <row r="12" spans="1:6" ht="15.75">
      <c r="A12" s="256"/>
      <c r="B12" s="104" t="s">
        <v>250</v>
      </c>
      <c r="C12" s="97">
        <v>79</v>
      </c>
      <c r="D12" s="97"/>
      <c r="E12" s="97"/>
      <c r="F12" s="67"/>
    </row>
    <row r="13" spans="1:6" ht="15.75">
      <c r="A13" s="256" t="s">
        <v>179</v>
      </c>
      <c r="B13" s="76" t="s">
        <v>307</v>
      </c>
      <c r="C13" s="97">
        <v>82</v>
      </c>
      <c r="D13" s="255">
        <f>AVERAGE(C13:C16)</f>
        <v>89.75</v>
      </c>
      <c r="E13" s="256" t="s">
        <v>384</v>
      </c>
      <c r="F13" s="67"/>
    </row>
    <row r="14" spans="1:6" ht="15.75">
      <c r="A14" s="256"/>
      <c r="B14" s="76" t="s">
        <v>102</v>
      </c>
      <c r="C14" s="97">
        <v>94</v>
      </c>
      <c r="D14" s="255"/>
      <c r="E14" s="256"/>
      <c r="F14" s="67"/>
    </row>
    <row r="15" spans="1:6" ht="15.75">
      <c r="A15" s="256"/>
      <c r="B15" s="76" t="s">
        <v>308</v>
      </c>
      <c r="C15" s="97">
        <v>94</v>
      </c>
      <c r="D15" s="255"/>
      <c r="E15" s="256"/>
      <c r="F15" s="67"/>
    </row>
    <row r="16" spans="1:6" ht="15.75">
      <c r="A16" s="256"/>
      <c r="B16" s="76" t="s">
        <v>248</v>
      </c>
      <c r="C16" s="97">
        <v>89</v>
      </c>
      <c r="D16" s="255"/>
      <c r="E16" s="256"/>
      <c r="F16" s="67"/>
    </row>
    <row r="17" spans="1:7">
      <c r="A17" s="97"/>
      <c r="B17" s="97"/>
      <c r="C17" s="97"/>
      <c r="D17" s="97"/>
      <c r="E17" s="97"/>
      <c r="F17" s="67"/>
    </row>
    <row r="18" spans="1:7" ht="15.75">
      <c r="A18" s="256" t="s">
        <v>180</v>
      </c>
      <c r="B18" s="104" t="s">
        <v>101</v>
      </c>
      <c r="C18" s="97">
        <v>94</v>
      </c>
      <c r="D18" s="255">
        <f>AVERAGE(C18:C21)</f>
        <v>89</v>
      </c>
      <c r="E18" s="256" t="s">
        <v>385</v>
      </c>
      <c r="F18" s="67"/>
    </row>
    <row r="19" spans="1:7" ht="15">
      <c r="A19" s="256"/>
      <c r="B19" s="83" t="s">
        <v>104</v>
      </c>
      <c r="C19" s="97">
        <v>94</v>
      </c>
      <c r="D19" s="255"/>
      <c r="E19" s="256"/>
      <c r="F19" s="67"/>
    </row>
    <row r="20" spans="1:7" ht="15">
      <c r="A20" s="256"/>
      <c r="B20" s="83" t="s">
        <v>103</v>
      </c>
      <c r="C20" s="97">
        <v>77</v>
      </c>
      <c r="D20" s="255"/>
      <c r="E20" s="256"/>
      <c r="F20" s="67"/>
    </row>
    <row r="21" spans="1:7" ht="15">
      <c r="A21" s="256"/>
      <c r="B21" s="83" t="s">
        <v>249</v>
      </c>
      <c r="C21" s="97">
        <v>91</v>
      </c>
      <c r="D21" s="97"/>
      <c r="E21" s="97"/>
      <c r="F21" s="67"/>
    </row>
    <row r="22" spans="1:7">
      <c r="A22" s="256" t="s">
        <v>282</v>
      </c>
      <c r="B22" s="102"/>
      <c r="C22" s="97"/>
      <c r="D22" s="138"/>
      <c r="E22" s="256">
        <v>5</v>
      </c>
      <c r="F22" s="67"/>
    </row>
    <row r="23" spans="1:7" ht="15.75">
      <c r="A23" s="256"/>
      <c r="B23" s="104" t="s">
        <v>259</v>
      </c>
      <c r="C23" s="97">
        <v>91</v>
      </c>
      <c r="D23" s="255">
        <f>AVERAGE(C23:C26)</f>
        <v>86</v>
      </c>
      <c r="E23" s="256"/>
      <c r="F23" s="67"/>
    </row>
    <row r="24" spans="1:7" ht="15.75">
      <c r="A24" s="256"/>
      <c r="B24" s="76" t="s">
        <v>260</v>
      </c>
      <c r="C24" s="67">
        <v>88</v>
      </c>
      <c r="D24" s="255"/>
      <c r="E24" s="67"/>
      <c r="F24" s="67"/>
    </row>
    <row r="25" spans="1:7" ht="15.75">
      <c r="A25" s="256"/>
      <c r="B25" s="104" t="s">
        <v>261</v>
      </c>
      <c r="C25" s="59">
        <v>81</v>
      </c>
      <c r="D25" s="255"/>
      <c r="E25" s="59"/>
      <c r="F25" s="60"/>
    </row>
    <row r="26" spans="1:7" ht="15.75">
      <c r="A26" s="256"/>
      <c r="B26" s="104" t="s">
        <v>262</v>
      </c>
      <c r="C26" s="3">
        <v>84</v>
      </c>
      <c r="D26" s="255"/>
      <c r="E26" s="3"/>
      <c r="F26" s="83"/>
    </row>
    <row r="27" spans="1:7">
      <c r="A27" s="256"/>
      <c r="B27" s="67"/>
      <c r="C27" s="67"/>
      <c r="D27" s="67"/>
      <c r="E27" s="67"/>
      <c r="F27" s="67"/>
    </row>
    <row r="28" spans="1:7">
      <c r="A28" s="60" t="s">
        <v>24</v>
      </c>
      <c r="B28" s="59" t="s">
        <v>8</v>
      </c>
      <c r="C28" s="59" t="s">
        <v>9</v>
      </c>
      <c r="D28" s="59" t="s">
        <v>84</v>
      </c>
      <c r="E28" s="60" t="s">
        <v>96</v>
      </c>
      <c r="F28" s="59" t="s">
        <v>11</v>
      </c>
      <c r="G28" s="246" t="s">
        <v>25</v>
      </c>
    </row>
    <row r="29" spans="1:7">
      <c r="A29" s="60"/>
      <c r="B29" s="59">
        <v>1</v>
      </c>
      <c r="C29" s="59">
        <v>2</v>
      </c>
      <c r="D29" s="59">
        <v>3</v>
      </c>
      <c r="E29" s="60">
        <v>5</v>
      </c>
      <c r="F29" s="59">
        <v>12</v>
      </c>
    </row>
    <row r="30" spans="1:7">
      <c r="A30" s="91" t="s">
        <v>0</v>
      </c>
      <c r="B30" s="61">
        <v>0.89</v>
      </c>
      <c r="C30" s="61">
        <v>0.81</v>
      </c>
      <c r="D30" s="61">
        <v>0.81</v>
      </c>
      <c r="E30" s="61">
        <v>0.89</v>
      </c>
      <c r="F30" s="92">
        <v>0.89</v>
      </c>
      <c r="G30" s="247">
        <v>0.86</v>
      </c>
    </row>
    <row r="31" spans="1:7">
      <c r="A31" s="93" t="s">
        <v>12</v>
      </c>
      <c r="B31" s="62">
        <v>0.7</v>
      </c>
      <c r="C31" s="62">
        <v>0.7</v>
      </c>
      <c r="D31" s="62">
        <v>0.7</v>
      </c>
      <c r="E31" s="62">
        <v>0.7</v>
      </c>
      <c r="F31" s="62">
        <v>0.7</v>
      </c>
      <c r="G31" s="247">
        <v>0.7</v>
      </c>
    </row>
    <row r="32" spans="1:7" ht="38.25">
      <c r="A32" s="94" t="s">
        <v>13</v>
      </c>
      <c r="B32" s="63" t="s">
        <v>14</v>
      </c>
      <c r="C32" s="63" t="s">
        <v>14</v>
      </c>
      <c r="D32" s="64" t="s">
        <v>14</v>
      </c>
      <c r="E32" s="64" t="s">
        <v>14</v>
      </c>
      <c r="F32" s="64" t="s">
        <v>14</v>
      </c>
      <c r="G32" s="64" t="s">
        <v>14</v>
      </c>
    </row>
    <row r="33" spans="1:7">
      <c r="A33" s="67"/>
      <c r="B33" s="67"/>
      <c r="C33" s="67"/>
      <c r="D33" s="67"/>
      <c r="E33" s="67"/>
      <c r="F33" s="67"/>
    </row>
    <row r="34" spans="1:7" ht="18" thickBot="1">
      <c r="A34" s="95" t="s">
        <v>59</v>
      </c>
      <c r="B34" s="96"/>
      <c r="C34" s="96"/>
      <c r="D34" s="96"/>
      <c r="E34" s="96"/>
      <c r="F34" s="96"/>
    </row>
    <row r="35" spans="1:7" ht="13.5" thickTop="1">
      <c r="A35" s="67"/>
      <c r="B35" s="67"/>
      <c r="C35" s="67"/>
      <c r="D35" s="67"/>
      <c r="E35" s="67"/>
      <c r="F35" s="67"/>
    </row>
    <row r="36" spans="1:7">
      <c r="A36" s="251" t="s">
        <v>0</v>
      </c>
      <c r="B36" s="252">
        <v>0.89</v>
      </c>
      <c r="C36" s="252">
        <v>0.81</v>
      </c>
      <c r="D36" s="252">
        <v>0.81</v>
      </c>
      <c r="E36" s="252">
        <v>0.89</v>
      </c>
      <c r="F36" s="253">
        <v>0.89</v>
      </c>
      <c r="G36" s="254">
        <v>0.86</v>
      </c>
    </row>
    <row r="37" spans="1:7">
      <c r="A37" s="248" t="s">
        <v>12</v>
      </c>
      <c r="B37" s="249">
        <v>0.7</v>
      </c>
      <c r="C37" s="249">
        <v>0.7</v>
      </c>
      <c r="D37" s="249">
        <v>0.7</v>
      </c>
      <c r="E37" s="249">
        <v>0.7</v>
      </c>
      <c r="F37" s="249">
        <v>0.7</v>
      </c>
      <c r="G37" s="250">
        <v>0.7</v>
      </c>
    </row>
    <row r="38" spans="1:7">
      <c r="A38" s="67"/>
      <c r="B38" s="67"/>
      <c r="C38" s="67"/>
      <c r="D38" s="67"/>
      <c r="E38" s="67"/>
      <c r="F38" s="67"/>
    </row>
    <row r="39" spans="1:7">
      <c r="A39" s="67"/>
      <c r="B39" s="67"/>
      <c r="C39" s="67"/>
      <c r="D39" s="67"/>
      <c r="E39" s="67"/>
      <c r="F39" s="67"/>
    </row>
    <row r="40" spans="1:7">
      <c r="A40" s="67"/>
      <c r="B40" s="67"/>
      <c r="C40" s="67"/>
      <c r="D40" s="67"/>
      <c r="E40" s="67"/>
      <c r="F40" s="67"/>
    </row>
    <row r="41" spans="1:7">
      <c r="A41" s="67"/>
      <c r="B41" s="67"/>
      <c r="C41" s="67"/>
      <c r="D41" s="67"/>
      <c r="E41" s="67"/>
      <c r="F41" s="67"/>
    </row>
    <row r="42" spans="1:7">
      <c r="A42" s="67"/>
      <c r="B42" s="67"/>
      <c r="C42" s="67"/>
      <c r="D42" s="67"/>
      <c r="E42" s="67"/>
      <c r="F42" s="67"/>
    </row>
    <row r="43" spans="1:7">
      <c r="A43" s="67"/>
      <c r="B43" s="67"/>
      <c r="C43" s="67"/>
      <c r="D43" s="67"/>
      <c r="E43" s="67"/>
      <c r="F43" s="67"/>
    </row>
    <row r="44" spans="1:7">
      <c r="A44" s="67"/>
      <c r="B44" s="67"/>
      <c r="C44" s="67"/>
      <c r="D44" s="67"/>
      <c r="E44" s="67"/>
      <c r="F44" s="67"/>
    </row>
    <row r="45" spans="1:7">
      <c r="A45" s="67"/>
      <c r="B45" s="67"/>
      <c r="C45" s="67"/>
      <c r="D45" s="67"/>
      <c r="E45" s="67"/>
      <c r="F45" s="67"/>
    </row>
    <row r="46" spans="1:7">
      <c r="A46" s="67"/>
      <c r="B46" s="67"/>
      <c r="C46" s="67"/>
      <c r="D46" s="67"/>
      <c r="E46" s="67"/>
      <c r="F46" s="67"/>
    </row>
    <row r="47" spans="1:7">
      <c r="A47" s="67"/>
      <c r="B47" s="67"/>
      <c r="C47" s="67"/>
      <c r="D47" s="67"/>
      <c r="E47" s="67"/>
      <c r="F47" s="67"/>
    </row>
    <row r="48" spans="1:7">
      <c r="A48" s="67"/>
      <c r="B48" s="67"/>
      <c r="C48" s="67"/>
      <c r="D48" s="67"/>
      <c r="E48" s="67"/>
      <c r="F48" s="67"/>
    </row>
    <row r="49" spans="1:6">
      <c r="A49" s="67"/>
      <c r="B49" s="67"/>
      <c r="C49" s="67"/>
      <c r="D49" s="67"/>
      <c r="E49" s="67"/>
      <c r="F49" s="67"/>
    </row>
    <row r="50" spans="1:6">
      <c r="A50" s="67"/>
      <c r="B50" s="67"/>
      <c r="C50" s="67"/>
      <c r="D50" s="67"/>
      <c r="E50" s="67"/>
      <c r="F50" s="67"/>
    </row>
    <row r="51" spans="1:6">
      <c r="A51" s="67"/>
      <c r="B51" s="67"/>
      <c r="C51" s="67"/>
      <c r="D51" s="67"/>
      <c r="E51" s="67"/>
      <c r="F51" s="67"/>
    </row>
    <row r="52" spans="1:6">
      <c r="A52" s="67"/>
      <c r="B52" s="67"/>
      <c r="C52" s="67"/>
      <c r="D52" s="67"/>
      <c r="E52" s="67"/>
      <c r="F52" s="67"/>
    </row>
    <row r="53" spans="1:6">
      <c r="A53" s="67"/>
      <c r="B53" s="67"/>
      <c r="C53" s="67"/>
      <c r="D53" s="67"/>
      <c r="E53" s="67"/>
      <c r="F53" s="67"/>
    </row>
    <row r="54" spans="1:6">
      <c r="A54" s="67"/>
      <c r="B54" s="67"/>
      <c r="C54" s="67"/>
      <c r="D54" s="67"/>
      <c r="E54" s="67"/>
      <c r="F54" s="67"/>
    </row>
    <row r="55" spans="1:6">
      <c r="A55" s="67"/>
      <c r="B55" s="67"/>
      <c r="C55" s="67"/>
      <c r="D55" s="67"/>
      <c r="E55" s="67"/>
      <c r="F55" s="67"/>
    </row>
    <row r="56" spans="1:6">
      <c r="A56" s="67"/>
      <c r="B56" s="67"/>
      <c r="C56" s="67"/>
      <c r="D56" s="67"/>
      <c r="E56" s="67"/>
      <c r="F56" s="67"/>
    </row>
    <row r="57" spans="1:6">
      <c r="A57" s="67"/>
      <c r="B57" s="67"/>
      <c r="C57" s="67"/>
      <c r="D57" s="67"/>
      <c r="E57" s="67"/>
      <c r="F57" s="67"/>
    </row>
  </sheetData>
  <mergeCells count="17">
    <mergeCell ref="E2:E6"/>
    <mergeCell ref="A3:A4"/>
    <mergeCell ref="A5:A6"/>
    <mergeCell ref="A8:A12"/>
    <mergeCell ref="D9:D11"/>
    <mergeCell ref="E9:E11"/>
    <mergeCell ref="D3:D4"/>
    <mergeCell ref="D5:D6"/>
    <mergeCell ref="A22:A27"/>
    <mergeCell ref="E22:E23"/>
    <mergeCell ref="D23:D26"/>
    <mergeCell ref="A13:A16"/>
    <mergeCell ref="D13:D16"/>
    <mergeCell ref="E13:E16"/>
    <mergeCell ref="A18:A21"/>
    <mergeCell ref="D18:D20"/>
    <mergeCell ref="E18:E20"/>
  </mergeCells>
  <pageMargins left="0.7" right="0.7" top="0.75" bottom="0.75" header="0.3" footer="0.3"/>
  <pageSetup orientation="portrait" horizontalDpi="120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course assesment</vt:lpstr>
      <vt:lpstr>Sheet1</vt:lpstr>
      <vt:lpstr>Evaluation worksheet</vt:lpstr>
      <vt:lpstr>program outcomes</vt:lpstr>
      <vt:lpstr>questions</vt:lpstr>
      <vt:lpstr>Sheet2</vt:lpstr>
      <vt:lpstr>'Evaluation worksheet'!Print_Area</vt:lpstr>
    </vt:vector>
  </TitlesOfParts>
  <Company>ECSE RPI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Ishwara Bhat</dc:creator>
  <cp:lastModifiedBy>EEE</cp:lastModifiedBy>
  <cp:lastPrinted>2016-06-12T05:42:47Z</cp:lastPrinted>
  <dcterms:created xsi:type="dcterms:W3CDTF">2008-09-11T17:28:27Z</dcterms:created>
  <dcterms:modified xsi:type="dcterms:W3CDTF">2016-06-12T05:43:16Z</dcterms:modified>
</cp:coreProperties>
</file>